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940" activeTab="2"/>
  </bookViews>
  <sheets>
    <sheet name="Read Me" sheetId="1" r:id="rId1"/>
    <sheet name="VL-basic" sheetId="2" r:id="rId2"/>
    <sheet name="VL-oddArgs" sheetId="3" r:id="rId3"/>
    <sheet name="VL-unsorted" sheetId="4" r:id="rId4"/>
    <sheet name="HL-basic" sheetId="5" r:id="rId5"/>
    <sheet name="L-basic" sheetId="6" r:id="rId6"/>
  </sheets>
  <definedNames/>
  <calcPr fullCalcOnLoad="1"/>
</workbook>
</file>

<file path=xl/sharedStrings.xml><?xml version="1.0" encoding="utf-8"?>
<sst xmlns="http://schemas.openxmlformats.org/spreadsheetml/2006/main" count="636" uniqueCount="212">
  <si>
    <t>text scientific notation not supported yet</t>
  </si>
  <si>
    <t>scientific notation</t>
  </si>
  <si>
    <t>Simple tests of VLOOKUP using basic argument values</t>
  </si>
  <si>
    <t>Tests of VLOOKUP using some unusual argument values</t>
  </si>
  <si>
    <t>Tests of unspecified behaviour of VLOOKUP when the table array is not sorted</t>
  </si>
  <si>
    <t>For all these tests range_lookup=TRUE and col_num=2</t>
  </si>
  <si>
    <t>Lookup Table 1</t>
  </si>
  <si>
    <t>Lookup Table 2</t>
  </si>
  <si>
    <t>Lookup Table 3</t>
  </si>
  <si>
    <t>Lookup Table 4</t>
  </si>
  <si>
    <t>tab 1</t>
  </si>
  <si>
    <t>tab 4</t>
  </si>
  <si>
    <t>tab 3</t>
  </si>
  <si>
    <t>tab 2</t>
  </si>
  <si>
    <t>r00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</si>
  <si>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</si>
  <si>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</si>
  <si>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</si>
  <si>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</si>
  <si>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</si>
  <si>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</si>
  <si>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</si>
  <si>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</si>
  <si>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</si>
  <si>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</si>
  <si>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</si>
  <si>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</si>
  <si>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</si>
  <si>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</si>
  <si>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</si>
  <si>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</si>
  <si>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</si>
  <si>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</si>
  <si>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</si>
  <si>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</si>
  <si>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Lookup Table 5</t>
  </si>
  <si>
    <t>tab 5</t>
  </si>
  <si>
    <t>tab 6</t>
  </si>
  <si>
    <t>Lookup Table 6</t>
  </si>
  <si>
    <t>Simple tests of HLOOKUP using basic argument values</t>
  </si>
  <si>
    <t>both vectors columns</t>
  </si>
  <si>
    <t>both vectors rows</t>
  </si>
  <si>
    <t>Simple tests of LOOKUP using basic argument values</t>
  </si>
  <si>
    <t>lookup column result row</t>
  </si>
  <si>
    <t>lookup row result column</t>
  </si>
  <si>
    <t>If the evaluated result of column B does not match the expected result in column C, the junit test will report a failure.  Test failures get annotated with the section and row comments, if any.</t>
  </si>
  <si>
    <t>rZero</t>
  </si>
  <si>
    <t>r-2</t>
  </si>
  <si>
    <t>abc</t>
  </si>
  <si>
    <t>#DIV/0</t>
  </si>
  <si>
    <t>bad row arg</t>
  </si>
  <si>
    <t>col index too high</t>
  </si>
  <si>
    <t>blank lookup val</t>
  </si>
  <si>
    <t>string lookup col</t>
  </si>
  <si>
    <t/>
  </si>
  <si>
    <t>empty string matches empty string</t>
  </si>
  <si>
    <t>blank lookup does not match empty string</t>
  </si>
  <si>
    <t>bad col index param</t>
  </si>
  <si>
    <t>org.apache.poi.ss.formula.functions.TestLookupFunctionsFromSpreadsheet</t>
  </si>
  <si>
    <t>Formula</t>
  </si>
  <si>
    <t>Expected Result</t>
  </si>
  <si>
    <t>Lookup Table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</si>
  <si>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</si>
  <si>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</si>
  <si>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</si>
  <si>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</si>
  <si>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</si>
  <si>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</si>
  <si>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</si>
  <si>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</si>
  <si>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</si>
  <si>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r0</t>
  </si>
  <si>
    <t>Sheet Comment:</t>
  </si>
  <si>
    <t>Comment</t>
  </si>
  <si>
    <t>This spreadsheet contains various test cases for lookup functions: VLOOKUP, HLOOKUP, LOOKUP and MATCH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</si>
  <si>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</si>
  <si>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</si>
  <si>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</si>
  <si>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lookup_value</t>
  </si>
  <si>
    <t>col_index_num</t>
  </si>
  <si>
    <t>range_lookup</t>
  </si>
  <si>
    <t>first occurence of 30</t>
  </si>
  <si>
    <t>last occurence of 30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</si>
  <si>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</si>
  <si>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</si>
  <si>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</si>
  <si>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</si>
  <si>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</si>
  <si>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</si>
  <si>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</si>
  <si>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</si>
  <si>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</si>
  <si>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</si>
  <si>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column 4 out of range</t>
  </si>
  <si>
    <t>&lt;arg not passed&gt;</t>
  </si>
  <si>
    <t>no range_lookup arg</t>
  </si>
  <si>
    <t>Odd values for range_lookup</t>
  </si>
  <si>
    <t>blank</t>
  </si>
  <si>
    <t>text false</t>
  </si>
  <si>
    <t>text true</t>
  </si>
  <si>
    <t>text 1</t>
  </si>
  <si>
    <t>TRUE</t>
  </si>
  <si>
    <t>false</t>
  </si>
  <si>
    <t>1</t>
  </si>
  <si>
    <t>Odd values for col_index_num</t>
  </si>
  <si>
    <t>key column</t>
  </si>
  <si>
    <t>something besides 2</t>
  </si>
  <si>
    <t>Out of range lookup_value:</t>
  </si>
  <si>
    <t>2</t>
  </si>
  <si>
    <t>29.9e-1</t>
  </si>
  <si>
    <t>0.9</t>
  </si>
  <si>
    <t>5.1</t>
  </si>
  <si>
    <t>FALSE</t>
  </si>
  <si>
    <t>On row 4 of each sheet, in columns B,C,D there are the column headings "Formula", "Expected Result" and "Comment"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</si>
  <si>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</si>
  <si>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</si>
  <si>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&lt;skip&gt;</t>
  </si>
  <si>
    <t>&lt;end&gt;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</si>
  <si>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</si>
  <si>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something1</t>
  </si>
  <si>
    <t>only find an exact match.</t>
  </si>
  <si>
    <t>Bla*</t>
  </si>
  <si>
    <t>something2</t>
  </si>
  <si>
    <t>only find an exact match with double wildcard</t>
  </si>
  <si>
    <t>*Bla*</t>
  </si>
  <si>
    <t>BLA16</t>
  </si>
  <si>
    <t>BLA23567</t>
  </si>
  <si>
    <t>something3</t>
  </si>
  <si>
    <t>BLA</t>
  </si>
  <si>
    <t>something4</t>
  </si>
  <si>
    <t>BLATST234</t>
  </si>
  <si>
    <t>something5</t>
  </si>
  <si>
    <t>MEIER3456</t>
  </si>
  <si>
    <t>something6</t>
  </si>
  <si>
    <t>SOMEBLA</t>
  </si>
  <si>
    <t>something7</t>
  </si>
  <si>
    <t>Wildcard values</t>
  </si>
  <si>
    <t>BLA*</t>
  </si>
  <si>
    <t>MEIER1234</t>
  </si>
  <si>
    <t>BLA2*</t>
  </si>
  <si>
    <t>*IER3*</t>
  </si>
  <si>
    <t>*IER1*</t>
  </si>
  <si>
    <t>BLA245</t>
  </si>
  <si>
    <t>Bla?45</t>
  </si>
  <si>
    <t>Bla?4?</t>
  </si>
  <si>
    <t>Bla?4*</t>
  </si>
  <si>
    <t>BLA?????</t>
  </si>
  <si>
    <t>????BLA</t>
  </si>
  <si>
    <t>SOME???</t>
  </si>
  <si>
    <t>BLA?3567</t>
  </si>
  <si>
    <t>BLA*34</t>
  </si>
  <si>
    <t>CanNotBefound*</t>
  </si>
  <si>
    <t>CanNotBefou?d</t>
  </si>
  <si>
    <t xml:space="preserve">If TRUE or omitted, an approximate match is
returned. In other words, if an exact match is
not found, the next largest value that is less 
than lookup_value is returned. </t>
  </si>
  <si>
    <t>If FALSE, HLOOKUP will find an exact match.  
If one is not found, the error value #N/A is returned.</t>
  </si>
  <si>
    <t>Apache POI for excel</t>
  </si>
  <si>
    <t>something8</t>
  </si>
  <si>
    <t>*POI for*</t>
  </si>
  <si>
    <t>Got bugs?</t>
  </si>
  <si>
    <t>something9</t>
  </si>
  <si>
    <t>Oh...is this a bug now??</t>
  </si>
  <si>
    <t>something10</t>
  </si>
  <si>
    <t>*bugs~?</t>
  </si>
  <si>
    <t>*now~?~?</t>
  </si>
  <si>
    <t>3*2=6</t>
  </si>
  <si>
    <t>something11</t>
  </si>
  <si>
    <t>3~*2=6</t>
  </si>
  <si>
    <t>(Apache)(POI)</t>
  </si>
  <si>
    <t>something12</t>
  </si>
  <si>
    <t>$not beginning</t>
  </si>
  <si>
    <t>simple vector [2,3,4]</t>
  </si>
  <si>
    <t>not at the end ^</t>
  </si>
  <si>
    <t>something13</t>
  </si>
  <si>
    <t>something15</t>
  </si>
  <si>
    <t>something14</t>
  </si>
  <si>
    <t>$not*</t>
  </si>
  <si>
    <t>*^</t>
  </si>
  <si>
    <t>*[2*</t>
  </si>
  <si>
    <t>literal characters that 
have special meaning in regex</t>
  </si>
  <si>
    <t>having BLA + 5 any letters</t>
  </si>
  <si>
    <t>Simple values wilcard</t>
  </si>
  <si>
    <t>Complex values wilcard</t>
  </si>
  <si>
    <t>Bla</t>
  </si>
  <si>
    <t>value  * &amp; column &amp; *</t>
  </si>
  <si>
    <t>value column &amp; *</t>
  </si>
  <si>
    <t>value &amp;"?45"</t>
  </si>
  <si>
    <t>value &amp;"?4?"</t>
  </si>
  <si>
    <t>value &amp;"?4*"</t>
  </si>
  <si>
    <t>value &amp;"?????"</t>
  </si>
  <si>
    <t>"????"&amp; value</t>
  </si>
  <si>
    <t>CanNotBefound</t>
  </si>
  <si>
    <t>CanNotBefou</t>
  </si>
  <si>
    <t>"*"&amp;value&amp;"*"</t>
  </si>
  <si>
    <t>bugs</t>
  </si>
  <si>
    <t>now</t>
  </si>
  <si>
    <t>$not</t>
  </si>
  <si>
    <t>[2</t>
  </si>
  <si>
    <t>2=6</t>
  </si>
  <si>
    <t>POI for</t>
  </si>
  <si>
    <t>^</t>
  </si>
  <si>
    <t>Complex Wildcards values</t>
  </si>
  <si>
    <t>BLA2</t>
  </si>
  <si>
    <t>IER3</t>
  </si>
  <si>
    <t>IER1</t>
  </si>
  <si>
    <t>SOME</t>
  </si>
  <si>
    <t>&lt;arg empty&gt;</t>
  </si>
  <si>
    <t>exact, no range argument</t>
  </si>
  <si>
    <t>exact, empty range argument</t>
  </si>
  <si>
    <t>not exact, no range argument</t>
  </si>
  <si>
    <t>not exact, no range lookup</t>
  </si>
  <si>
    <t>not exact, range lookup</t>
  </si>
  <si>
    <t>not exact, empty range argument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</si>
</sst>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onsolas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onsolas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17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6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37" fillId="3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98.7109375" style="0" customWidth="1"/>
  </cols>
  <sheetData>
    <row r="1" ht="15">
      <c r="A1" t="s">
        <v>74</v>
      </c>
    </row>
    <row r="2" ht="15">
      <c r="A2" t="s">
        <v>75</v>
      </c>
    </row>
    <row r="3" ht="15">
      <c r="A3" t="s">
        <v>58</v>
      </c>
    </row>
    <row r="4" ht="15">
      <c r="A4" t="s">
        <v>76</v>
      </c>
    </row>
    <row r="6" ht="15">
      <c r="A6" t="s">
        <v>77</v>
      </c>
    </row>
    <row r="7" ht="15">
      <c r="A7" t="s">
        <v>113</v>
      </c>
    </row>
    <row r="8" ht="45">
      <c r="A8" s="2" t="s">
        <v>118</v>
      </c>
    </row>
    <row r="9" ht="30">
      <c r="A9" s="4" t="s">
        <v>45</v>
      </c>
    </row>
    <row r="10" ht="30">
      <c r="A10" s="2" t="s">
        <v>114</v>
      </c>
    </row>
    <row r="11" ht="45">
      <c r="A11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92" sqref="A92"/>
    </sheetView>
  </sheetViews>
  <sheetFormatPr defaultColWidth="8.8515625" defaultRowHeight="15"/>
  <cols>
    <col min="1" max="1" width="22.140625" style="0" customWidth="1"/>
    <col min="2" max="2" width="16.00390625" style="0" bestFit="1" customWidth="1"/>
    <col min="3" max="3" width="49.57421875" style="0" bestFit="1" customWidth="1"/>
    <col min="4" max="4" width="41.42187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45.00390625" style="0" customWidth="1"/>
    <col min="9" max="9" width="8.421875" style="0" customWidth="1"/>
    <col min="10" max="10" width="24.421875" style="0" customWidth="1"/>
    <col min="11" max="11" width="14.7109375" style="0" bestFit="1" customWidth="1"/>
    <col min="12" max="12" width="3.00390625" style="0" bestFit="1" customWidth="1"/>
  </cols>
  <sheetData>
    <row r="1" spans="2:10" ht="15">
      <c r="B1" s="1" t="s">
        <v>72</v>
      </c>
      <c r="C1" t="s">
        <v>2</v>
      </c>
      <c r="J1" s="1" t="s">
        <v>61</v>
      </c>
    </row>
    <row r="2" spans="10:11" ht="15">
      <c r="J2">
        <v>-2</v>
      </c>
      <c r="K2" t="s">
        <v>47</v>
      </c>
    </row>
    <row r="3" spans="2:11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0</v>
      </c>
      <c r="K3" s="6" t="s">
        <v>46</v>
      </c>
    </row>
    <row r="4" spans="10:12" ht="15">
      <c r="J4">
        <v>5</v>
      </c>
      <c r="K4" t="s">
        <v>71</v>
      </c>
      <c r="L4">
        <v>24</v>
      </c>
    </row>
    <row r="5" spans="2:12" ht="15">
      <c r="B5" t="str">
        <f>VLOOKUP(F5,J$2:K$13,G5,H5)</f>
        <v>r3</v>
      </c>
      <c r="C5" t="s">
        <v>64</v>
      </c>
      <c r="F5">
        <v>45</v>
      </c>
      <c r="G5">
        <v>2</v>
      </c>
      <c r="H5" t="b">
        <v>0</v>
      </c>
      <c r="J5">
        <v>30</v>
      </c>
      <c r="K5" t="s">
        <v>62</v>
      </c>
      <c r="L5">
        <v>25</v>
      </c>
    </row>
    <row r="6" spans="2:12" ht="15">
      <c r="B6" t="str">
        <f aca="true" t="shared" si="0" ref="B6:B28">VLOOKUP(F6,J$2:K$13,G6,H6)</f>
        <v>r1</v>
      </c>
      <c r="C6" t="s">
        <v>62</v>
      </c>
      <c r="D6" s="3" t="s">
        <v>81</v>
      </c>
      <c r="F6">
        <v>30</v>
      </c>
      <c r="G6">
        <v>2</v>
      </c>
      <c r="H6" t="b">
        <v>0</v>
      </c>
      <c r="J6">
        <v>30</v>
      </c>
      <c r="K6" t="s">
        <v>63</v>
      </c>
      <c r="L6">
        <v>26</v>
      </c>
    </row>
    <row r="7" spans="2:12" ht="15">
      <c r="B7" t="e">
        <f t="shared" si="0"/>
        <v>#N/A</v>
      </c>
      <c r="C7" t="e">
        <v>#N/A</v>
      </c>
      <c r="F7">
        <v>55</v>
      </c>
      <c r="G7">
        <v>2</v>
      </c>
      <c r="H7" t="b">
        <v>0</v>
      </c>
      <c r="J7">
        <v>45</v>
      </c>
      <c r="K7" t="s">
        <v>64</v>
      </c>
      <c r="L7">
        <v>27</v>
      </c>
    </row>
    <row r="8" spans="10:12" ht="15">
      <c r="J8">
        <v>46</v>
      </c>
      <c r="K8" t="s">
        <v>65</v>
      </c>
      <c r="L8">
        <v>28</v>
      </c>
    </row>
    <row r="9" spans="2:12" ht="15">
      <c r="B9" t="str">
        <f t="shared" si="0"/>
        <v>r3</v>
      </c>
      <c r="C9" t="s">
        <v>64</v>
      </c>
      <c r="F9">
        <v>45</v>
      </c>
      <c r="G9">
        <v>2</v>
      </c>
      <c r="H9" t="b">
        <v>1</v>
      </c>
      <c r="J9">
        <v>47</v>
      </c>
      <c r="K9" t="s">
        <v>66</v>
      </c>
      <c r="L9">
        <v>29</v>
      </c>
    </row>
    <row r="10" spans="2:12" ht="15">
      <c r="B10" t="str">
        <f t="shared" si="0"/>
        <v>r2</v>
      </c>
      <c r="C10" t="s">
        <v>63</v>
      </c>
      <c r="D10" s="3" t="s">
        <v>82</v>
      </c>
      <c r="F10">
        <v>30</v>
      </c>
      <c r="G10">
        <v>2</v>
      </c>
      <c r="H10" t="b">
        <v>1</v>
      </c>
      <c r="J10">
        <v>50</v>
      </c>
      <c r="K10" t="s">
        <v>67</v>
      </c>
      <c r="L10">
        <v>30</v>
      </c>
    </row>
    <row r="11" spans="2:12" ht="15">
      <c r="B11" t="str">
        <f t="shared" si="0"/>
        <v>r6</v>
      </c>
      <c r="C11" t="s">
        <v>67</v>
      </c>
      <c r="F11">
        <v>55</v>
      </c>
      <c r="G11">
        <v>2</v>
      </c>
      <c r="H11" t="b">
        <v>1</v>
      </c>
      <c r="J11">
        <v>75</v>
      </c>
      <c r="K11" t="s">
        <v>68</v>
      </c>
      <c r="L11">
        <v>31</v>
      </c>
    </row>
    <row r="12" spans="10:12" ht="15">
      <c r="J12">
        <v>80</v>
      </c>
      <c r="K12" s="3" t="s">
        <v>54</v>
      </c>
      <c r="L12">
        <v>32</v>
      </c>
    </row>
    <row r="13" spans="2:12" ht="15">
      <c r="B13" t="e">
        <f t="shared" si="0"/>
        <v>#N/A</v>
      </c>
      <c r="C13" t="e">
        <v>#N/A</v>
      </c>
      <c r="F13">
        <v>2</v>
      </c>
      <c r="G13">
        <v>2</v>
      </c>
      <c r="H13" t="b">
        <v>0</v>
      </c>
      <c r="J13">
        <v>81</v>
      </c>
      <c r="K13" t="s">
        <v>70</v>
      </c>
      <c r="L13">
        <v>33</v>
      </c>
    </row>
    <row r="14" spans="2:8" ht="15">
      <c r="B14" t="e">
        <f t="shared" si="0"/>
        <v>#N/A</v>
      </c>
      <c r="C14" t="e">
        <v>#N/A</v>
      </c>
      <c r="F14">
        <v>-5</v>
      </c>
      <c r="G14">
        <v>2</v>
      </c>
      <c r="H14" t="b">
        <v>1</v>
      </c>
    </row>
    <row r="15" spans="2:8" ht="15">
      <c r="B15" t="e">
        <f t="shared" si="0"/>
        <v>#N/A</v>
      </c>
      <c r="C15" t="e">
        <v>#N/A</v>
      </c>
      <c r="F15">
        <v>90</v>
      </c>
      <c r="G15">
        <v>2</v>
      </c>
      <c r="H15" t="b">
        <v>0</v>
      </c>
    </row>
    <row r="16" spans="2:8" ht="15">
      <c r="B16" t="str">
        <f t="shared" si="0"/>
        <v>r9</v>
      </c>
      <c r="C16" t="s">
        <v>70</v>
      </c>
      <c r="F16">
        <v>90</v>
      </c>
      <c r="G16">
        <v>2</v>
      </c>
      <c r="H16" t="b">
        <v>1</v>
      </c>
    </row>
    <row r="17" spans="2:8" ht="15">
      <c r="B17" t="str">
        <f t="shared" si="0"/>
        <v>rZero</v>
      </c>
      <c r="C17" t="s">
        <v>46</v>
      </c>
      <c r="D17" t="s">
        <v>52</v>
      </c>
      <c r="G17">
        <v>2</v>
      </c>
      <c r="H17" t="b">
        <v>1</v>
      </c>
    </row>
    <row r="18" ht="15">
      <c r="A18" t="s">
        <v>57</v>
      </c>
    </row>
    <row r="19" spans="2:8" ht="15">
      <c r="B19" t="e">
        <f t="shared" si="0"/>
        <v>#REF!</v>
      </c>
      <c r="C19" t="e">
        <v>#REF!</v>
      </c>
      <c r="F19">
        <v>0</v>
      </c>
      <c r="G19" t="e">
        <v>#VALUE!</v>
      </c>
      <c r="H19" t="b">
        <v>1</v>
      </c>
    </row>
    <row r="20" spans="2:8" ht="15">
      <c r="B20" t="e">
        <f t="shared" si="0"/>
        <v>#REF!</v>
      </c>
      <c r="C20" t="e">
        <v>#REF!</v>
      </c>
      <c r="F20">
        <v>0</v>
      </c>
      <c r="G20" t="e">
        <v>#DIV/0!</v>
      </c>
      <c r="H20" t="b">
        <v>1</v>
      </c>
    </row>
    <row r="21" spans="2:8" ht="15">
      <c r="B21" t="e">
        <f t="shared" si="0"/>
        <v>#REF!</v>
      </c>
      <c r="C21" t="e">
        <v>#REF!</v>
      </c>
      <c r="F21">
        <v>0</v>
      </c>
      <c r="G21" s="3" t="e">
        <v>#N/A</v>
      </c>
      <c r="H21" t="b">
        <v>1</v>
      </c>
    </row>
    <row r="22" spans="2:8" ht="15">
      <c r="B22" t="e">
        <f t="shared" si="0"/>
        <v>#REF!</v>
      </c>
      <c r="C22" t="e">
        <v>#REF!</v>
      </c>
      <c r="F22">
        <v>0</v>
      </c>
      <c r="G22" t="e">
        <v>#REF!</v>
      </c>
      <c r="H22" t="b">
        <v>1</v>
      </c>
    </row>
    <row r="23" spans="2:8" ht="15">
      <c r="B23" t="e">
        <f t="shared" si="0"/>
        <v>#REF!</v>
      </c>
      <c r="C23" t="e">
        <v>#REF!</v>
      </c>
      <c r="F23">
        <v>0</v>
      </c>
      <c r="G23" t="e">
        <v>#NUM!</v>
      </c>
      <c r="H23" t="b">
        <v>1</v>
      </c>
    </row>
    <row r="24" spans="2:8" ht="15">
      <c r="B24" t="e">
        <f t="shared" si="0"/>
        <v>#REF!</v>
      </c>
      <c r="C24" t="e">
        <v>#REF!</v>
      </c>
      <c r="F24">
        <v>0</v>
      </c>
      <c r="G24" s="3" t="s">
        <v>48</v>
      </c>
      <c r="H24" t="b">
        <v>1</v>
      </c>
    </row>
    <row r="25" spans="2:8" ht="15">
      <c r="B25" t="e">
        <f t="shared" si="0"/>
        <v>#N/A</v>
      </c>
      <c r="C25" t="e">
        <v>#N/A</v>
      </c>
      <c r="F25" t="e">
        <v>#N/A</v>
      </c>
      <c r="G25" t="s">
        <v>49</v>
      </c>
      <c r="H25" t="b">
        <v>1</v>
      </c>
    </row>
    <row r="26" spans="2:8" ht="15">
      <c r="B26" t="e">
        <f t="shared" si="0"/>
        <v>#N/A</v>
      </c>
      <c r="C26" t="e">
        <v>#N/A</v>
      </c>
      <c r="F26">
        <v>0</v>
      </c>
      <c r="G26" t="s">
        <v>49</v>
      </c>
      <c r="H26" t="e">
        <v>#N/A</v>
      </c>
    </row>
    <row r="27" spans="2:8" ht="15">
      <c r="B27" t="e">
        <f t="shared" si="0"/>
        <v>#VALUE!</v>
      </c>
      <c r="C27" t="e">
        <v>#VALUE!</v>
      </c>
      <c r="F27">
        <v>0</v>
      </c>
      <c r="H27" t="b">
        <v>1</v>
      </c>
    </row>
    <row r="28" spans="2:8" ht="15">
      <c r="B28" t="e">
        <f t="shared" si="0"/>
        <v>#REF!</v>
      </c>
      <c r="C28" t="e">
        <v>#REF!</v>
      </c>
      <c r="F28">
        <v>0</v>
      </c>
      <c r="G28">
        <v>6</v>
      </c>
      <c r="H28" t="b">
        <v>1</v>
      </c>
    </row>
    <row r="30" ht="15">
      <c r="A30" t="s">
        <v>53</v>
      </c>
    </row>
    <row r="31" spans="2:8" ht="15">
      <c r="B31" t="e">
        <f>VLOOKUP(F31,$K$2:$L$13,G31,H31)</f>
        <v>#N/A</v>
      </c>
      <c r="C31" t="e">
        <v>#N/A</v>
      </c>
      <c r="D31" t="s">
        <v>56</v>
      </c>
      <c r="G31">
        <v>2</v>
      </c>
      <c r="H31" t="b">
        <v>0</v>
      </c>
    </row>
    <row r="32" spans="2:8" ht="15">
      <c r="B32">
        <f>VLOOKUP(F32,$K$2:$L$13,G32,H32)</f>
        <v>32</v>
      </c>
      <c r="C32">
        <v>32</v>
      </c>
      <c r="D32" t="s">
        <v>55</v>
      </c>
      <c r="F32" s="3" t="s">
        <v>54</v>
      </c>
      <c r="G32" s="3">
        <v>2</v>
      </c>
      <c r="H32" t="b">
        <v>0</v>
      </c>
    </row>
    <row r="33" spans="6:7" ht="15">
      <c r="F33" s="3"/>
      <c r="G33" s="3"/>
    </row>
    <row r="34" ht="45">
      <c r="H34" s="2" t="s">
        <v>154</v>
      </c>
    </row>
    <row r="35" spans="1:11" ht="15">
      <c r="A35" s="7" t="s">
        <v>180</v>
      </c>
      <c r="B35" s="8" t="str">
        <f>VLOOKUP(F35,J36:K50,G35,H35)</f>
        <v>something1</v>
      </c>
      <c r="C35" s="9" t="s">
        <v>119</v>
      </c>
      <c r="D35" s="7" t="s">
        <v>120</v>
      </c>
      <c r="E35" s="7"/>
      <c r="F35" s="7" t="s">
        <v>121</v>
      </c>
      <c r="G35" s="7">
        <v>2</v>
      </c>
      <c r="H35" s="7" t="b">
        <v>0</v>
      </c>
      <c r="J35" s="1" t="s">
        <v>78</v>
      </c>
      <c r="K35" s="1" t="s">
        <v>79</v>
      </c>
    </row>
    <row r="36" spans="1:11" ht="15">
      <c r="A36" s="7"/>
      <c r="B36" s="8" t="str">
        <f>VLOOKUP(F36,J36:K50,G36,H36)</f>
        <v>something1</v>
      </c>
      <c r="C36" s="9" t="s">
        <v>119</v>
      </c>
      <c r="D36" s="17" t="s">
        <v>123</v>
      </c>
      <c r="E36" s="7"/>
      <c r="F36" s="10" t="s">
        <v>124</v>
      </c>
      <c r="G36" s="7">
        <v>2</v>
      </c>
      <c r="H36" s="7" t="b">
        <v>0</v>
      </c>
      <c r="J36" s="11" t="s">
        <v>125</v>
      </c>
      <c r="K36" t="s">
        <v>119</v>
      </c>
    </row>
    <row r="37" spans="2:11" ht="15">
      <c r="B37" s="8" t="str">
        <f>VLOOKUP(F37,J36:K48,G37,H37)</f>
        <v>something3</v>
      </c>
      <c r="C37" s="9" t="s">
        <v>127</v>
      </c>
      <c r="D37" s="7"/>
      <c r="E37" s="7"/>
      <c r="F37" s="7" t="s">
        <v>143</v>
      </c>
      <c r="G37" s="7">
        <v>2</v>
      </c>
      <c r="H37" s="18" t="b">
        <v>0</v>
      </c>
      <c r="I37" s="1"/>
      <c r="J37" s="12" t="s">
        <v>126</v>
      </c>
      <c r="K37" t="s">
        <v>122</v>
      </c>
    </row>
    <row r="38" spans="1:11" ht="15">
      <c r="A38" s="7"/>
      <c r="B38" s="8" t="str">
        <f>VLOOKUP(F38,J36:K50,G38,H38)</f>
        <v>something3</v>
      </c>
      <c r="C38" s="9" t="s">
        <v>127</v>
      </c>
      <c r="D38" s="7"/>
      <c r="E38" s="7"/>
      <c r="F38" s="7" t="s">
        <v>144</v>
      </c>
      <c r="G38" s="7">
        <v>2</v>
      </c>
      <c r="H38" s="7" t="b">
        <v>0</v>
      </c>
      <c r="I38" s="11"/>
      <c r="J38" s="12" t="s">
        <v>142</v>
      </c>
      <c r="K38" t="s">
        <v>127</v>
      </c>
    </row>
    <row r="39" spans="2:11" ht="15">
      <c r="B39" s="8" t="str">
        <f>VLOOKUP(F39,J36:K50,G39,H39)</f>
        <v>something3</v>
      </c>
      <c r="C39" s="9" t="s">
        <v>127</v>
      </c>
      <c r="D39" s="7"/>
      <c r="E39" s="7"/>
      <c r="F39" s="7" t="s">
        <v>145</v>
      </c>
      <c r="G39" s="7">
        <v>2</v>
      </c>
      <c r="H39" s="7" t="b">
        <v>0</v>
      </c>
      <c r="I39" s="12"/>
      <c r="J39" s="12" t="s">
        <v>128</v>
      </c>
      <c r="K39" t="s">
        <v>129</v>
      </c>
    </row>
    <row r="40" spans="2:11" ht="15">
      <c r="B40" s="8" t="str">
        <f>VLOOKUP(F40,J36:K50,G40,H40)</f>
        <v>something2</v>
      </c>
      <c r="C40" s="9" t="s">
        <v>122</v>
      </c>
      <c r="D40" s="7" t="s">
        <v>179</v>
      </c>
      <c r="E40" s="7"/>
      <c r="F40" s="7" t="s">
        <v>146</v>
      </c>
      <c r="G40" s="7">
        <v>2</v>
      </c>
      <c r="H40" s="7" t="b">
        <v>0</v>
      </c>
      <c r="I40" s="12"/>
      <c r="J40" s="12" t="s">
        <v>130</v>
      </c>
      <c r="K40" t="s">
        <v>131</v>
      </c>
    </row>
    <row r="41" spans="2:11" ht="15">
      <c r="B41" s="8" t="str">
        <f>VLOOKUP(F41,J36:K50,G41,H41)</f>
        <v>something7</v>
      </c>
      <c r="C41" s="9" t="s">
        <v>135</v>
      </c>
      <c r="D41" s="7"/>
      <c r="E41" s="7"/>
      <c r="F41" s="7" t="s">
        <v>147</v>
      </c>
      <c r="G41" s="7">
        <v>2</v>
      </c>
      <c r="H41" s="7" t="b">
        <v>0</v>
      </c>
      <c r="I41" s="12"/>
      <c r="J41" s="12" t="s">
        <v>132</v>
      </c>
      <c r="K41" t="s">
        <v>133</v>
      </c>
    </row>
    <row r="42" spans="2:11" ht="15">
      <c r="B42" s="8" t="e">
        <f>VLOOKUP(F42,J36:K50,G42,H42)</f>
        <v>#N/A</v>
      </c>
      <c r="C42" s="7" t="e">
        <v>#N/A</v>
      </c>
      <c r="D42" s="7"/>
      <c r="E42" s="7"/>
      <c r="F42" s="7" t="s">
        <v>151</v>
      </c>
      <c r="G42" s="7">
        <v>2</v>
      </c>
      <c r="H42" s="7" t="b">
        <v>0</v>
      </c>
      <c r="I42" s="12"/>
      <c r="J42" s="12" t="s">
        <v>134</v>
      </c>
      <c r="K42" t="s">
        <v>135</v>
      </c>
    </row>
    <row r="43" spans="2:11" ht="15">
      <c r="B43" s="8" t="e">
        <f>VLOOKUP(F43,J36:K50,G43,H43)</f>
        <v>#N/A</v>
      </c>
      <c r="C43" s="7" t="e">
        <v>#N/A</v>
      </c>
      <c r="D43" s="7"/>
      <c r="E43" s="7"/>
      <c r="F43" s="7" t="s">
        <v>152</v>
      </c>
      <c r="G43" s="7">
        <v>2</v>
      </c>
      <c r="H43" s="7" t="b">
        <v>0</v>
      </c>
      <c r="J43" s="12" t="s">
        <v>155</v>
      </c>
      <c r="K43" t="s">
        <v>156</v>
      </c>
    </row>
    <row r="44" spans="2:11" ht="15">
      <c r="B44" s="8" t="str">
        <f>VLOOKUP(F44,J36:K50,G44,H44)</f>
        <v>something8</v>
      </c>
      <c r="C44" s="16" t="s">
        <v>156</v>
      </c>
      <c r="D44" s="7"/>
      <c r="E44" s="7"/>
      <c r="F44" s="7" t="s">
        <v>157</v>
      </c>
      <c r="G44" s="7">
        <v>2</v>
      </c>
      <c r="H44" s="7" t="b">
        <v>0</v>
      </c>
      <c r="J44" s="12" t="s">
        <v>158</v>
      </c>
      <c r="K44" t="s">
        <v>159</v>
      </c>
    </row>
    <row r="45" spans="2:11" ht="30">
      <c r="B45" s="8" t="str">
        <f>VLOOKUP(F45,J36:K50,G45,H45)</f>
        <v>something9</v>
      </c>
      <c r="C45" s="16" t="s">
        <v>159</v>
      </c>
      <c r="D45" s="19" t="s">
        <v>178</v>
      </c>
      <c r="E45" s="7"/>
      <c r="F45" s="7" t="s">
        <v>162</v>
      </c>
      <c r="G45" s="7">
        <v>2</v>
      </c>
      <c r="H45" s="7" t="b">
        <v>0</v>
      </c>
      <c r="J45" s="12" t="s">
        <v>160</v>
      </c>
      <c r="K45" t="s">
        <v>161</v>
      </c>
    </row>
    <row r="46" spans="2:11" ht="30">
      <c r="B46" s="8" t="str">
        <f>VLOOKUP(F46,J36:K50,G46,H46)</f>
        <v>something10</v>
      </c>
      <c r="C46" s="16" t="s">
        <v>161</v>
      </c>
      <c r="D46" s="19" t="s">
        <v>178</v>
      </c>
      <c r="E46" s="7"/>
      <c r="F46" s="7" t="s">
        <v>163</v>
      </c>
      <c r="G46" s="7">
        <v>2</v>
      </c>
      <c r="H46" s="7" t="b">
        <v>0</v>
      </c>
      <c r="J46" s="12" t="s">
        <v>164</v>
      </c>
      <c r="K46" t="s">
        <v>165</v>
      </c>
    </row>
    <row r="47" spans="2:11" ht="30">
      <c r="B47" s="8" t="str">
        <f>VLOOKUP(F47,J37:K50,G47,H47)</f>
        <v>something11</v>
      </c>
      <c r="C47" s="16" t="s">
        <v>165</v>
      </c>
      <c r="D47" s="19" t="s">
        <v>178</v>
      </c>
      <c r="E47" s="7"/>
      <c r="F47" s="7" t="s">
        <v>166</v>
      </c>
      <c r="G47" s="7">
        <v>2</v>
      </c>
      <c r="H47" s="7" t="b">
        <v>0</v>
      </c>
      <c r="J47" s="12" t="s">
        <v>167</v>
      </c>
      <c r="K47" t="s">
        <v>168</v>
      </c>
    </row>
    <row r="48" spans="2:11" ht="30">
      <c r="B48" s="8" t="str">
        <f>VLOOKUP(F48,J36:K50,G48,H48)</f>
        <v>something13</v>
      </c>
      <c r="C48" s="16" t="s">
        <v>172</v>
      </c>
      <c r="D48" s="19" t="s">
        <v>178</v>
      </c>
      <c r="E48" s="7"/>
      <c r="F48" s="7" t="s">
        <v>175</v>
      </c>
      <c r="G48" s="7">
        <v>2</v>
      </c>
      <c r="H48" s="7" t="b">
        <v>0</v>
      </c>
      <c r="J48" s="12" t="s">
        <v>169</v>
      </c>
      <c r="K48" t="s">
        <v>172</v>
      </c>
    </row>
    <row r="49" spans="2:11" ht="30">
      <c r="B49" s="8" t="str">
        <f>VLOOKUP(F49,J36:K50,G49,H49)</f>
        <v>something14</v>
      </c>
      <c r="C49" s="16" t="s">
        <v>174</v>
      </c>
      <c r="D49" s="19" t="s">
        <v>178</v>
      </c>
      <c r="F49" s="7" t="s">
        <v>177</v>
      </c>
      <c r="G49" s="7">
        <v>2</v>
      </c>
      <c r="H49" s="7" t="b">
        <v>0</v>
      </c>
      <c r="J49" s="12" t="s">
        <v>170</v>
      </c>
      <c r="K49" t="s">
        <v>174</v>
      </c>
    </row>
    <row r="50" spans="2:11" ht="30">
      <c r="B50" s="8" t="str">
        <f>VLOOKUP(F50,J36:K50,G50,H50)</f>
        <v>something15</v>
      </c>
      <c r="C50" s="16" t="s">
        <v>173</v>
      </c>
      <c r="D50" s="19" t="s">
        <v>178</v>
      </c>
      <c r="F50" t="s">
        <v>176</v>
      </c>
      <c r="G50">
        <v>2</v>
      </c>
      <c r="H50" t="b">
        <v>0</v>
      </c>
      <c r="J50" s="12" t="s">
        <v>171</v>
      </c>
      <c r="K50" t="s">
        <v>173</v>
      </c>
    </row>
    <row r="54" spans="2:8" ht="60">
      <c r="B54" s="7"/>
      <c r="C54" s="7"/>
      <c r="D54" s="7"/>
      <c r="E54" s="7"/>
      <c r="F54" s="7"/>
      <c r="G54" s="7"/>
      <c r="H54" s="19" t="s">
        <v>153</v>
      </c>
    </row>
    <row r="55" spans="2:8" ht="15">
      <c r="B55" s="8" t="str">
        <f>VLOOKUP(F55,J36:K42,G55,H55)</f>
        <v>something4</v>
      </c>
      <c r="C55" s="9" t="s">
        <v>129</v>
      </c>
      <c r="D55" s="7"/>
      <c r="E55" s="7"/>
      <c r="F55" s="7" t="s">
        <v>121</v>
      </c>
      <c r="G55" s="7">
        <v>2</v>
      </c>
      <c r="H55" s="7" t="b">
        <v>1</v>
      </c>
    </row>
    <row r="56" spans="2:8" ht="15">
      <c r="B56" s="8" t="e">
        <f>VLOOKUP(F56,J36:K42,G56,H56)</f>
        <v>#N/A</v>
      </c>
      <c r="C56" s="7" t="e">
        <v>#N/A</v>
      </c>
      <c r="D56" s="7"/>
      <c r="E56" s="7"/>
      <c r="F56" s="10" t="s">
        <v>124</v>
      </c>
      <c r="G56" s="7">
        <v>2</v>
      </c>
      <c r="H56" s="7" t="b">
        <v>1</v>
      </c>
    </row>
    <row r="57" spans="2:8" ht="15">
      <c r="B57" s="8" t="str">
        <f>VLOOKUP(F57,J36:K42,G57,H57)</f>
        <v>something4</v>
      </c>
      <c r="C57" s="9" t="s">
        <v>129</v>
      </c>
      <c r="D57" s="7"/>
      <c r="E57" s="7"/>
      <c r="F57" s="7" t="s">
        <v>143</v>
      </c>
      <c r="G57" s="7">
        <v>2</v>
      </c>
      <c r="H57" s="7" t="b">
        <v>1</v>
      </c>
    </row>
    <row r="58" spans="2:8" ht="15">
      <c r="B58" s="8" t="str">
        <f>VLOOKUP(F58,J36:K42,G58,H58)</f>
        <v>something4</v>
      </c>
      <c r="C58" s="9" t="s">
        <v>129</v>
      </c>
      <c r="D58" s="7"/>
      <c r="E58" s="7"/>
      <c r="F58" s="7" t="s">
        <v>144</v>
      </c>
      <c r="G58" s="7">
        <v>2</v>
      </c>
      <c r="H58" s="7" t="b">
        <v>1</v>
      </c>
    </row>
    <row r="59" spans="2:8" ht="15">
      <c r="B59" s="8" t="str">
        <f>VLOOKUP(F59,J36:K42,G59,H59)</f>
        <v>something4</v>
      </c>
      <c r="C59" s="9" t="s">
        <v>129</v>
      </c>
      <c r="D59" s="7"/>
      <c r="E59" s="7"/>
      <c r="F59" s="7" t="s">
        <v>145</v>
      </c>
      <c r="G59" s="7">
        <v>2</v>
      </c>
      <c r="H59" s="7" t="b">
        <v>1</v>
      </c>
    </row>
    <row r="60" spans="2:8" ht="15">
      <c r="B60" s="8" t="str">
        <f>VLOOKUP(F60,J36:K42,G60,H60)</f>
        <v>something4</v>
      </c>
      <c r="C60" s="9" t="s">
        <v>129</v>
      </c>
      <c r="D60" s="7"/>
      <c r="E60" s="7"/>
      <c r="F60" s="7" t="s">
        <v>146</v>
      </c>
      <c r="G60" s="7">
        <v>2</v>
      </c>
      <c r="H60" s="7" t="b">
        <v>1</v>
      </c>
    </row>
    <row r="61" spans="2:8" ht="15">
      <c r="B61" s="8" t="e">
        <f>VLOOKUP(F61,J36:K42,G61,H61)</f>
        <v>#N/A</v>
      </c>
      <c r="C61" s="7" t="e">
        <v>#N/A</v>
      </c>
      <c r="D61" s="7"/>
      <c r="E61" s="7"/>
      <c r="F61" s="7" t="s">
        <v>147</v>
      </c>
      <c r="G61" s="7">
        <v>2</v>
      </c>
      <c r="H61" s="7" t="b">
        <v>1</v>
      </c>
    </row>
    <row r="62" spans="2:8" ht="15">
      <c r="B62" s="8" t="str">
        <f>VLOOKUP(F62,J36:K42,G62,H62)</f>
        <v>something5</v>
      </c>
      <c r="C62" s="14" t="s">
        <v>131</v>
      </c>
      <c r="D62" s="7"/>
      <c r="E62" s="7"/>
      <c r="F62" s="7" t="s">
        <v>151</v>
      </c>
      <c r="G62" s="7">
        <v>2</v>
      </c>
      <c r="H62" s="7" t="b">
        <v>1</v>
      </c>
    </row>
    <row r="63" spans="2:8" ht="15">
      <c r="B63" s="8" t="str">
        <f>VLOOKUP(F63,J36:K42,G63,H63)</f>
        <v>something5</v>
      </c>
      <c r="C63" s="14" t="s">
        <v>131</v>
      </c>
      <c r="D63" s="7"/>
      <c r="E63" s="7"/>
      <c r="F63" s="7" t="s">
        <v>152</v>
      </c>
      <c r="G63" s="7">
        <v>2</v>
      </c>
      <c r="H63" s="7" t="b">
        <v>1</v>
      </c>
    </row>
    <row r="64" spans="2:8" ht="15">
      <c r="B64" s="8" t="e">
        <f>VLOOKUP(F64,J36:K46,G64,H64)</f>
        <v>#N/A</v>
      </c>
      <c r="C64" s="7" t="e">
        <v>#N/A</v>
      </c>
      <c r="D64" s="7"/>
      <c r="E64" s="7"/>
      <c r="F64" s="7" t="s">
        <v>157</v>
      </c>
      <c r="G64" s="7">
        <v>2</v>
      </c>
      <c r="H64" s="7" t="b">
        <v>1</v>
      </c>
    </row>
    <row r="65" spans="2:8" ht="30">
      <c r="B65" s="8" t="e">
        <f>VLOOKUP(F65,J36:K50,G65,H65)</f>
        <v>#N/A</v>
      </c>
      <c r="C65" s="7" t="e">
        <v>#N/A</v>
      </c>
      <c r="D65" s="19" t="s">
        <v>178</v>
      </c>
      <c r="E65" s="7"/>
      <c r="F65" s="7" t="s">
        <v>162</v>
      </c>
      <c r="G65" s="7">
        <v>2</v>
      </c>
      <c r="H65" s="7" t="b">
        <v>1</v>
      </c>
    </row>
    <row r="66" spans="2:8" ht="30">
      <c r="B66" s="8" t="e">
        <f>VLOOKUP(F66,J36:K50,G66,H66)</f>
        <v>#N/A</v>
      </c>
      <c r="C66" s="7" t="e">
        <v>#N/A</v>
      </c>
      <c r="D66" s="19" t="s">
        <v>178</v>
      </c>
      <c r="E66" s="7"/>
      <c r="F66" s="7" t="s">
        <v>163</v>
      </c>
      <c r="G66" s="7">
        <v>2</v>
      </c>
      <c r="H66" s="7" t="b">
        <v>1</v>
      </c>
    </row>
    <row r="67" spans="2:8" ht="30">
      <c r="B67" s="8" t="e">
        <f>VLOOKUP(F67,J36:K50,G67,H67)</f>
        <v>#N/A</v>
      </c>
      <c r="C67" s="7" t="e">
        <v>#N/A</v>
      </c>
      <c r="D67" s="19" t="s">
        <v>178</v>
      </c>
      <c r="E67" s="7"/>
      <c r="F67" s="7" t="s">
        <v>166</v>
      </c>
      <c r="G67" s="7">
        <v>2</v>
      </c>
      <c r="H67" s="7" t="b">
        <v>1</v>
      </c>
    </row>
    <row r="68" spans="2:8" ht="30">
      <c r="B68" s="8" t="e">
        <f>VLOOKUP(F68,J36:K50,G68,H68)</f>
        <v>#N/A</v>
      </c>
      <c r="C68" s="7" t="e">
        <v>#N/A</v>
      </c>
      <c r="D68" s="19" t="s">
        <v>178</v>
      </c>
      <c r="E68" s="7"/>
      <c r="F68" s="7" t="s">
        <v>175</v>
      </c>
      <c r="G68" s="7">
        <v>2</v>
      </c>
      <c r="H68" s="7" t="b">
        <v>1</v>
      </c>
    </row>
    <row r="69" spans="2:8" ht="30">
      <c r="B69" s="8" t="e">
        <f>VLOOKUP(F69,J36:K50,G69,H69)</f>
        <v>#N/A</v>
      </c>
      <c r="C69" s="7" t="e">
        <v>#N/A</v>
      </c>
      <c r="D69" s="19" t="s">
        <v>178</v>
      </c>
      <c r="F69" s="7" t="s">
        <v>177</v>
      </c>
      <c r="G69" s="7">
        <v>2</v>
      </c>
      <c r="H69" s="7" t="b">
        <v>1</v>
      </c>
    </row>
    <row r="70" spans="2:8" ht="30">
      <c r="B70" s="8" t="e">
        <f>VLOOKUP(F70,J36:K50,G70,H70)</f>
        <v>#N/A</v>
      </c>
      <c r="C70" s="7" t="e">
        <v>#N/A</v>
      </c>
      <c r="D70" s="19" t="s">
        <v>178</v>
      </c>
      <c r="F70" t="s">
        <v>176</v>
      </c>
      <c r="G70">
        <v>2</v>
      </c>
      <c r="H70" s="7" t="b">
        <v>1</v>
      </c>
    </row>
    <row r="71" spans="1:8" ht="45">
      <c r="A71" t="s">
        <v>181</v>
      </c>
      <c r="H71" s="2" t="s">
        <v>154</v>
      </c>
    </row>
    <row r="72" spans="2:8" ht="15">
      <c r="B72" s="8" t="str">
        <f>VLOOKUP(F72&amp;"*",J36:K50,G72,H72)</f>
        <v>something1</v>
      </c>
      <c r="C72" s="9" t="s">
        <v>119</v>
      </c>
      <c r="D72" s="7" t="s">
        <v>184</v>
      </c>
      <c r="E72" s="7"/>
      <c r="F72" s="7" t="s">
        <v>182</v>
      </c>
      <c r="G72" s="7">
        <v>2</v>
      </c>
      <c r="H72" s="7" t="b">
        <v>0</v>
      </c>
    </row>
    <row r="73" spans="2:8" ht="15">
      <c r="B73" s="8" t="str">
        <f>VLOOKUP("*"&amp;F73&amp;"*",J36:K50,G73,H73)</f>
        <v>something1</v>
      </c>
      <c r="C73" s="9" t="s">
        <v>119</v>
      </c>
      <c r="D73" s="17" t="s">
        <v>183</v>
      </c>
      <c r="E73" s="7"/>
      <c r="F73" s="10" t="s">
        <v>182</v>
      </c>
      <c r="G73" s="7">
        <v>2</v>
      </c>
      <c r="H73" s="7" t="b">
        <v>0</v>
      </c>
    </row>
    <row r="74" spans="2:8" ht="15">
      <c r="B74" s="8" t="str">
        <f>VLOOKUP(F74&amp;"?45",J36:K48,G74,H74)</f>
        <v>something3</v>
      </c>
      <c r="C74" s="9" t="s">
        <v>127</v>
      </c>
      <c r="D74" s="7" t="s">
        <v>185</v>
      </c>
      <c r="E74" s="7"/>
      <c r="F74" s="7" t="s">
        <v>182</v>
      </c>
      <c r="G74" s="7">
        <v>2</v>
      </c>
      <c r="H74" s="18" t="b">
        <v>0</v>
      </c>
    </row>
    <row r="75" spans="2:8" ht="15">
      <c r="B75" s="8" t="str">
        <f>VLOOKUP(F75&amp;"?4?",J36:K48,G75,H75)</f>
        <v>something3</v>
      </c>
      <c r="C75" s="9" t="s">
        <v>127</v>
      </c>
      <c r="D75" s="7" t="s">
        <v>186</v>
      </c>
      <c r="E75" s="7"/>
      <c r="F75" s="7" t="s">
        <v>182</v>
      </c>
      <c r="G75" s="7">
        <v>2</v>
      </c>
      <c r="H75" s="7" t="b">
        <v>0</v>
      </c>
    </row>
    <row r="76" spans="2:8" ht="15">
      <c r="B76" s="8" t="str">
        <f>VLOOKUP(F76&amp;"?4*",J36:K48,G76,H76)</f>
        <v>something3</v>
      </c>
      <c r="C76" s="9" t="s">
        <v>127</v>
      </c>
      <c r="D76" s="7" t="s">
        <v>187</v>
      </c>
      <c r="E76" s="7"/>
      <c r="F76" s="7" t="s">
        <v>182</v>
      </c>
      <c r="G76" s="7">
        <v>2</v>
      </c>
      <c r="H76" s="7" t="b">
        <v>0</v>
      </c>
    </row>
    <row r="77" spans="2:8" ht="15">
      <c r="B77" s="8" t="str">
        <f>VLOOKUP(F77&amp;"?????",J36:K48,G77,H77)</f>
        <v>something2</v>
      </c>
      <c r="C77" s="9" t="s">
        <v>122</v>
      </c>
      <c r="D77" s="7" t="s">
        <v>188</v>
      </c>
      <c r="E77" s="7"/>
      <c r="F77" s="7" t="s">
        <v>128</v>
      </c>
      <c r="G77" s="7">
        <v>2</v>
      </c>
      <c r="H77" s="7" t="b">
        <v>0</v>
      </c>
    </row>
    <row r="78" spans="2:8" ht="15">
      <c r="B78" s="8" t="str">
        <f>VLOOKUP("????"&amp;F78,J36:K48,G78,H78)</f>
        <v>something7</v>
      </c>
      <c r="C78" s="9" t="s">
        <v>135</v>
      </c>
      <c r="D78" s="7" t="s">
        <v>189</v>
      </c>
      <c r="E78" s="7"/>
      <c r="F78" s="7" t="s">
        <v>128</v>
      </c>
      <c r="G78" s="7">
        <v>2</v>
      </c>
      <c r="H78" s="7" t="b">
        <v>0</v>
      </c>
    </row>
    <row r="79" spans="2:8" ht="15">
      <c r="B79" s="8" t="e">
        <f>VLOOKUP(F79&amp;"*",J36:K48,G79,H79)</f>
        <v>#N/A</v>
      </c>
      <c r="C79" s="7" t="e">
        <v>#N/A</v>
      </c>
      <c r="D79" s="7"/>
      <c r="E79" s="7"/>
      <c r="F79" s="7" t="s">
        <v>190</v>
      </c>
      <c r="G79" s="7">
        <v>2</v>
      </c>
      <c r="H79" s="7" t="b">
        <v>0</v>
      </c>
    </row>
    <row r="80" spans="2:8" ht="15">
      <c r="B80" s="8" t="e">
        <f>VLOOKUP(F80&amp;"?d",J36:K48,G80,H80)</f>
        <v>#N/A</v>
      </c>
      <c r="C80" s="7" t="e">
        <v>#N/A</v>
      </c>
      <c r="D80" s="7"/>
      <c r="E80" s="7"/>
      <c r="F80" s="7" t="s">
        <v>191</v>
      </c>
      <c r="G80" s="7">
        <v>2</v>
      </c>
      <c r="H80" s="7" t="b">
        <v>0</v>
      </c>
    </row>
    <row r="81" spans="2:8" ht="15">
      <c r="B81" s="8" t="str">
        <f>VLOOKUP("*"&amp;F81&amp;"*",J36:K48,G81,H81)</f>
        <v>something8</v>
      </c>
      <c r="C81" s="16" t="s">
        <v>156</v>
      </c>
      <c r="D81" s="7" t="s">
        <v>192</v>
      </c>
      <c r="E81" s="7"/>
      <c r="F81" s="7" t="s">
        <v>198</v>
      </c>
      <c r="G81" s="7">
        <v>2</v>
      </c>
      <c r="H81" s="7" t="b">
        <v>0</v>
      </c>
    </row>
    <row r="82" spans="2:8" ht="30">
      <c r="B82" s="8" t="str">
        <f>VLOOKUP("*"&amp;F82&amp;"~?",J36:K48,G82,H82)</f>
        <v>something9</v>
      </c>
      <c r="C82" s="16" t="s">
        <v>159</v>
      </c>
      <c r="D82" s="19" t="s">
        <v>178</v>
      </c>
      <c r="E82" s="7"/>
      <c r="F82" s="7" t="s">
        <v>193</v>
      </c>
      <c r="G82" s="7">
        <v>2</v>
      </c>
      <c r="H82" s="7" t="b">
        <v>0</v>
      </c>
    </row>
    <row r="83" spans="2:8" ht="30">
      <c r="B83" s="8" t="str">
        <f>VLOOKUP("*"&amp;F83&amp;"~?~?",J36:K48,G83,H83)</f>
        <v>something10</v>
      </c>
      <c r="C83" s="16" t="s">
        <v>161</v>
      </c>
      <c r="D83" s="19" t="s">
        <v>178</v>
      </c>
      <c r="E83" s="7"/>
      <c r="F83" s="7" t="s">
        <v>194</v>
      </c>
      <c r="G83" s="7">
        <v>2</v>
      </c>
      <c r="H83" s="7" t="b">
        <v>0</v>
      </c>
    </row>
    <row r="84" spans="2:8" ht="30">
      <c r="B84" s="8" t="str">
        <f>VLOOKUP("3~*"&amp;F84,J36:K48,G84,H84)</f>
        <v>something11</v>
      </c>
      <c r="C84" s="16" t="s">
        <v>165</v>
      </c>
      <c r="D84" s="19" t="s">
        <v>178</v>
      </c>
      <c r="E84" s="7"/>
      <c r="F84" s="7" t="s">
        <v>197</v>
      </c>
      <c r="G84" s="7">
        <v>2</v>
      </c>
      <c r="H84" s="7" t="b">
        <v>0</v>
      </c>
    </row>
    <row r="85" spans="2:8" ht="30">
      <c r="B85" s="8" t="str">
        <f>VLOOKUP(F85&amp;"*",J36:K48,G85,H85)</f>
        <v>something13</v>
      </c>
      <c r="C85" s="16" t="s">
        <v>172</v>
      </c>
      <c r="D85" s="19" t="s">
        <v>178</v>
      </c>
      <c r="E85" s="7"/>
      <c r="F85" s="7" t="s">
        <v>195</v>
      </c>
      <c r="G85" s="7">
        <v>2</v>
      </c>
      <c r="H85" s="7" t="b">
        <v>0</v>
      </c>
    </row>
    <row r="86" spans="2:8" ht="30">
      <c r="B86" s="8" t="str">
        <f>VLOOKUP("*"&amp;F86&amp;"*",J36:K50,G86,H86)</f>
        <v>something14</v>
      </c>
      <c r="C86" s="16" t="s">
        <v>174</v>
      </c>
      <c r="D86" s="19" t="s">
        <v>178</v>
      </c>
      <c r="F86" s="7" t="s">
        <v>196</v>
      </c>
      <c r="G86" s="7">
        <v>2</v>
      </c>
      <c r="H86" s="7" t="b">
        <v>0</v>
      </c>
    </row>
    <row r="87" spans="2:8" ht="30">
      <c r="B87" s="8" t="str">
        <f>VLOOKUP(F87,J36:K50,G87,H87)</f>
        <v>something15</v>
      </c>
      <c r="C87" s="16" t="s">
        <v>173</v>
      </c>
      <c r="D87" s="19" t="s">
        <v>178</v>
      </c>
      <c r="F87" t="s">
        <v>176</v>
      </c>
      <c r="G87">
        <v>2</v>
      </c>
      <c r="H87" t="b">
        <v>0</v>
      </c>
    </row>
    <row r="89" spans="2:8" ht="60">
      <c r="B89" s="7"/>
      <c r="C89" s="7"/>
      <c r="D89" s="7"/>
      <c r="E89" s="7"/>
      <c r="F89" s="7"/>
      <c r="G89" s="7"/>
      <c r="H89" s="19" t="s">
        <v>153</v>
      </c>
    </row>
    <row r="90" spans="2:8" ht="15">
      <c r="B90" s="8" t="str">
        <f>VLOOKUP(F90&amp;"*",J36:K42,G90,H90)</f>
        <v>something4</v>
      </c>
      <c r="C90" s="9" t="s">
        <v>129</v>
      </c>
      <c r="D90" s="7"/>
      <c r="E90" s="7"/>
      <c r="F90" s="7" t="s">
        <v>182</v>
      </c>
      <c r="G90" s="7">
        <v>2</v>
      </c>
      <c r="H90" s="7" t="b">
        <v>1</v>
      </c>
    </row>
    <row r="91" spans="2:8" ht="15">
      <c r="B91" s="8" t="e">
        <f>VLOOKUP("*"&amp;F91&amp;"*",J36:K42,G91,H91)</f>
        <v>#N/A</v>
      </c>
      <c r="C91" s="7" t="e">
        <v>#N/A</v>
      </c>
      <c r="D91" s="7"/>
      <c r="E91" s="7"/>
      <c r="F91" s="10" t="s">
        <v>182</v>
      </c>
      <c r="G91" s="7">
        <v>2</v>
      </c>
      <c r="H91" s="7" t="b">
        <v>1</v>
      </c>
    </row>
    <row r="92" spans="2:8" ht="15">
      <c r="B92" s="8" t="str">
        <f>VLOOKUP(F92&amp;"?"&amp;"45",J36:K42,G92,H92)</f>
        <v>something4</v>
      </c>
      <c r="C92" s="9" t="s">
        <v>129</v>
      </c>
      <c r="D92" s="7"/>
      <c r="E92" s="7"/>
      <c r="F92" s="7" t="s">
        <v>182</v>
      </c>
      <c r="G92" s="7">
        <v>2</v>
      </c>
      <c r="H92" s="7" t="b">
        <v>1</v>
      </c>
    </row>
    <row r="93" spans="2:8" ht="15">
      <c r="B93" s="8" t="str">
        <f>VLOOKUP(F93&amp;"?"&amp;"4?",J36:K42,G93,H93)</f>
        <v>something4</v>
      </c>
      <c r="C93" s="9" t="s">
        <v>129</v>
      </c>
      <c r="D93" s="7"/>
      <c r="E93" s="7"/>
      <c r="F93" s="7" t="s">
        <v>182</v>
      </c>
      <c r="G93" s="7">
        <v>2</v>
      </c>
      <c r="H93" s="7" t="b">
        <v>1</v>
      </c>
    </row>
    <row r="94" spans="2:8" ht="15">
      <c r="B94" s="8" t="str">
        <f>VLOOKUP(F94&amp;"?"&amp;"4"&amp;"*",J36:K42,G94,H94)</f>
        <v>something4</v>
      </c>
      <c r="C94" s="9" t="s">
        <v>129</v>
      </c>
      <c r="D94" s="7"/>
      <c r="E94" s="7"/>
      <c r="F94" s="7" t="s">
        <v>182</v>
      </c>
      <c r="G94" s="7">
        <v>2</v>
      </c>
      <c r="H94" s="7" t="b">
        <v>1</v>
      </c>
    </row>
    <row r="95" spans="2:8" ht="15">
      <c r="B95" s="8" t="str">
        <f>VLOOKUP(F95&amp;"?????",J36:K42,G95,H95)</f>
        <v>something4</v>
      </c>
      <c r="C95" s="9" t="s">
        <v>129</v>
      </c>
      <c r="D95" s="7"/>
      <c r="E95" s="7"/>
      <c r="F95" s="7" t="s">
        <v>128</v>
      </c>
      <c r="G95" s="7">
        <v>2</v>
      </c>
      <c r="H95" s="7" t="b">
        <v>1</v>
      </c>
    </row>
    <row r="96" spans="2:8" ht="15">
      <c r="B96" s="8" t="e">
        <f>VLOOKUP("????"&amp;F96,J36:K42,G96,H96)</f>
        <v>#N/A</v>
      </c>
      <c r="C96" s="7" t="e">
        <v>#N/A</v>
      </c>
      <c r="D96" s="7"/>
      <c r="E96" s="7"/>
      <c r="F96" s="7" t="s">
        <v>128</v>
      </c>
      <c r="G96" s="7">
        <v>2</v>
      </c>
      <c r="H96" s="7" t="b">
        <v>1</v>
      </c>
    </row>
    <row r="97" spans="2:8" ht="15">
      <c r="B97" s="8" t="str">
        <f>VLOOKUP(F97&amp;"*",J36:K42,G97,H97)</f>
        <v>something5</v>
      </c>
      <c r="C97" s="14" t="s">
        <v>131</v>
      </c>
      <c r="D97" s="7"/>
      <c r="E97" s="7"/>
      <c r="F97" s="7" t="s">
        <v>190</v>
      </c>
      <c r="G97" s="7">
        <v>2</v>
      </c>
      <c r="H97" s="7" t="b">
        <v>1</v>
      </c>
    </row>
    <row r="98" spans="2:8" ht="15">
      <c r="B98" s="8" t="str">
        <f>VLOOKUP(F98&amp;"?d",J36:K42,G98,H98)</f>
        <v>something5</v>
      </c>
      <c r="C98" s="14" t="s">
        <v>131</v>
      </c>
      <c r="D98" s="7"/>
      <c r="E98" s="7"/>
      <c r="F98" s="7" t="s">
        <v>191</v>
      </c>
      <c r="G98" s="7">
        <v>2</v>
      </c>
      <c r="H98" s="7" t="b">
        <v>1</v>
      </c>
    </row>
    <row r="99" spans="2:8" ht="15">
      <c r="B99" s="8" t="e">
        <f>VLOOKUP("*"&amp;F99&amp;"*",J36:K46,G99,H99)</f>
        <v>#N/A</v>
      </c>
      <c r="C99" s="7" t="e">
        <v>#N/A</v>
      </c>
      <c r="D99" s="7"/>
      <c r="E99" s="7"/>
      <c r="F99" s="7" t="s">
        <v>198</v>
      </c>
      <c r="G99" s="7">
        <v>2</v>
      </c>
      <c r="H99" s="7" t="b">
        <v>1</v>
      </c>
    </row>
    <row r="100" spans="2:8" ht="30">
      <c r="B100" s="8" t="e">
        <f>VLOOKUP("*"&amp;F100&amp;"~?",J36:K50,G100,H100)</f>
        <v>#N/A</v>
      </c>
      <c r="C100" s="7" t="e">
        <v>#N/A</v>
      </c>
      <c r="D100" s="19" t="s">
        <v>178</v>
      </c>
      <c r="E100" s="7"/>
      <c r="F100" s="7" t="s">
        <v>193</v>
      </c>
      <c r="G100" s="7">
        <v>2</v>
      </c>
      <c r="H100" s="7" t="b">
        <v>1</v>
      </c>
    </row>
    <row r="101" spans="2:8" ht="30">
      <c r="B101" s="8" t="e">
        <f>VLOOKUP("*"&amp;F101&amp;"~?~?",J36:K50,G101,H101)</f>
        <v>#N/A</v>
      </c>
      <c r="C101" s="7" t="e">
        <v>#N/A</v>
      </c>
      <c r="D101" s="19" t="s">
        <v>178</v>
      </c>
      <c r="E101" s="7"/>
      <c r="F101" s="7" t="s">
        <v>194</v>
      </c>
      <c r="G101" s="7">
        <v>2</v>
      </c>
      <c r="H101" s="7" t="b">
        <v>1</v>
      </c>
    </row>
    <row r="102" spans="2:8" ht="30">
      <c r="B102" s="8" t="e">
        <f>VLOOKUP(F102&amp;"~*"&amp;"2=6",J36:K50,G102,H102)</f>
        <v>#N/A</v>
      </c>
      <c r="C102" s="7" t="e">
        <v>#N/A</v>
      </c>
      <c r="D102" s="19" t="s">
        <v>178</v>
      </c>
      <c r="E102" s="7"/>
      <c r="F102" s="7">
        <v>3</v>
      </c>
      <c r="G102" s="7">
        <v>2</v>
      </c>
      <c r="H102" s="7" t="b">
        <v>1</v>
      </c>
    </row>
    <row r="103" spans="2:8" ht="30">
      <c r="B103" s="8" t="e">
        <f>VLOOKUP(F103&amp;"*",J36:K50,G103,H103)</f>
        <v>#N/A</v>
      </c>
      <c r="C103" s="7" t="e">
        <v>#N/A</v>
      </c>
      <c r="D103" s="19" t="s">
        <v>178</v>
      </c>
      <c r="E103" s="7"/>
      <c r="F103" s="7" t="s">
        <v>195</v>
      </c>
      <c r="G103" s="7">
        <v>2</v>
      </c>
      <c r="H103" s="7" t="b">
        <v>1</v>
      </c>
    </row>
    <row r="104" spans="2:8" ht="30">
      <c r="B104" s="8" t="e">
        <f>VLOOKUP("*"&amp;F104&amp;"*",J36:K50,G104,H104)</f>
        <v>#N/A</v>
      </c>
      <c r="C104" s="7" t="e">
        <v>#N/A</v>
      </c>
      <c r="D104" s="19" t="s">
        <v>178</v>
      </c>
      <c r="F104" s="7" t="s">
        <v>196</v>
      </c>
      <c r="G104" s="7">
        <v>2</v>
      </c>
      <c r="H104" s="7" t="b">
        <v>1</v>
      </c>
    </row>
    <row r="105" spans="2:8" ht="30">
      <c r="B105" s="8" t="e">
        <f>VLOOKUP("*"&amp;F105,J36:K50,G105,H105)</f>
        <v>#N/A</v>
      </c>
      <c r="C105" s="7" t="e">
        <v>#N/A</v>
      </c>
      <c r="D105" s="19" t="s">
        <v>178</v>
      </c>
      <c r="F105" t="s">
        <v>199</v>
      </c>
      <c r="G105">
        <v>2</v>
      </c>
      <c r="H105" s="7" t="b">
        <v>1</v>
      </c>
    </row>
    <row r="106" ht="15">
      <c r="A106" t="s">
        <v>117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D35" sqref="D35"/>
    </sheetView>
  </sheetViews>
  <sheetFormatPr defaultColWidth="8.8515625" defaultRowHeight="15"/>
  <cols>
    <col min="1" max="1" width="8.140625" style="0" customWidth="1"/>
    <col min="2" max="2" width="16.140625" style="0" customWidth="1"/>
    <col min="3" max="3" width="14.140625" style="0" customWidth="1"/>
    <col min="4" max="4" width="29.57421875" style="0" customWidth="1"/>
    <col min="5" max="5" width="4.421875" style="0" customWidth="1"/>
    <col min="6" max="8" width="15.00390625" style="0" customWidth="1"/>
    <col min="9" max="9" width="4.8515625" style="0" customWidth="1"/>
    <col min="10" max="10" width="13.7109375" style="0" customWidth="1"/>
  </cols>
  <sheetData>
    <row r="1" spans="2:10" ht="15">
      <c r="B1" s="1" t="s">
        <v>72</v>
      </c>
      <c r="C1" t="s">
        <v>3</v>
      </c>
      <c r="J1" s="1" t="s">
        <v>61</v>
      </c>
    </row>
    <row r="2" spans="10:12" ht="15">
      <c r="J2">
        <v>5</v>
      </c>
      <c r="K2" t="s">
        <v>71</v>
      </c>
      <c r="L2" t="s">
        <v>83</v>
      </c>
    </row>
    <row r="3" spans="2:12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>
        <v>30</v>
      </c>
      <c r="K3" t="s">
        <v>62</v>
      </c>
      <c r="L3" t="s">
        <v>84</v>
      </c>
    </row>
    <row r="4" spans="2:12" ht="15">
      <c r="B4" s="1"/>
      <c r="C4" s="1"/>
      <c r="D4" s="1"/>
      <c r="E4" s="1"/>
      <c r="F4" s="1"/>
      <c r="G4" s="1"/>
      <c r="H4" s="1"/>
      <c r="J4">
        <v>30</v>
      </c>
      <c r="K4" t="s">
        <v>63</v>
      </c>
      <c r="L4" t="s">
        <v>85</v>
      </c>
    </row>
    <row r="5" spans="1:12" ht="15">
      <c r="A5" t="s">
        <v>104</v>
      </c>
      <c r="J5">
        <v>45</v>
      </c>
      <c r="K5" t="s">
        <v>64</v>
      </c>
      <c r="L5" t="s">
        <v>86</v>
      </c>
    </row>
    <row r="6" spans="2:12" ht="15">
      <c r="B6">
        <f aca="true" t="shared" si="0" ref="B6:B44">VLOOKUP(F6,J$2:L$11,G6,H6)</f>
        <v>47</v>
      </c>
      <c r="C6">
        <v>47</v>
      </c>
      <c r="D6" t="s">
        <v>105</v>
      </c>
      <c r="F6" s="3">
        <v>47</v>
      </c>
      <c r="G6">
        <v>1</v>
      </c>
      <c r="H6" t="b">
        <v>0</v>
      </c>
      <c r="J6">
        <v>46</v>
      </c>
      <c r="K6" t="s">
        <v>65</v>
      </c>
      <c r="L6" t="s">
        <v>87</v>
      </c>
    </row>
    <row r="7" spans="2:12" ht="15">
      <c r="B7" t="str">
        <f t="shared" si="0"/>
        <v>r5</v>
      </c>
      <c r="C7" t="s">
        <v>66</v>
      </c>
      <c r="F7" s="3">
        <v>47</v>
      </c>
      <c r="G7">
        <v>2</v>
      </c>
      <c r="H7" t="b">
        <v>0</v>
      </c>
      <c r="J7">
        <v>47</v>
      </c>
      <c r="K7" t="s">
        <v>66</v>
      </c>
      <c r="L7" t="s">
        <v>88</v>
      </c>
    </row>
    <row r="8" spans="2:12" ht="15">
      <c r="B8" t="str">
        <f t="shared" si="0"/>
        <v>s5</v>
      </c>
      <c r="C8" t="s">
        <v>88</v>
      </c>
      <c r="D8" t="s">
        <v>106</v>
      </c>
      <c r="F8" s="3">
        <v>47</v>
      </c>
      <c r="G8">
        <v>3</v>
      </c>
      <c r="H8" t="b">
        <v>0</v>
      </c>
      <c r="J8">
        <v>50</v>
      </c>
      <c r="K8" t="s">
        <v>67</v>
      </c>
      <c r="L8" t="s">
        <v>89</v>
      </c>
    </row>
    <row r="9" spans="2:12" ht="15">
      <c r="B9" t="e">
        <f t="shared" si="0"/>
        <v>#REF!</v>
      </c>
      <c r="C9" t="e">
        <v>#REF!</v>
      </c>
      <c r="D9" t="s">
        <v>93</v>
      </c>
      <c r="F9" s="3">
        <v>47</v>
      </c>
      <c r="G9">
        <v>4</v>
      </c>
      <c r="H9" t="b">
        <v>0</v>
      </c>
      <c r="J9">
        <v>75</v>
      </c>
      <c r="K9" t="s">
        <v>68</v>
      </c>
      <c r="L9" t="s">
        <v>90</v>
      </c>
    </row>
    <row r="10" spans="2:12" ht="15">
      <c r="B10" t="str">
        <f t="shared" si="0"/>
        <v>r5</v>
      </c>
      <c r="C10" t="s">
        <v>66</v>
      </c>
      <c r="D10" t="s">
        <v>1</v>
      </c>
      <c r="F10" s="3">
        <v>47</v>
      </c>
      <c r="G10">
        <v>2.99</v>
      </c>
      <c r="H10" t="b">
        <v>0</v>
      </c>
      <c r="J10">
        <v>80</v>
      </c>
      <c r="K10" t="s">
        <v>69</v>
      </c>
      <c r="L10" t="s">
        <v>91</v>
      </c>
    </row>
    <row r="11" spans="2:12" ht="15">
      <c r="B11" t="str">
        <f t="shared" si="0"/>
        <v>r5</v>
      </c>
      <c r="C11" t="s">
        <v>66</v>
      </c>
      <c r="D11" t="s">
        <v>1</v>
      </c>
      <c r="F11" s="3">
        <v>47</v>
      </c>
      <c r="G11" s="5">
        <v>2.99</v>
      </c>
      <c r="H11" t="b">
        <v>0</v>
      </c>
      <c r="J11">
        <v>81</v>
      </c>
      <c r="K11" t="s">
        <v>70</v>
      </c>
      <c r="L11" t="s">
        <v>92</v>
      </c>
    </row>
    <row r="12" spans="2:8" ht="15">
      <c r="B12" t="str">
        <f t="shared" si="0"/>
        <v>r5</v>
      </c>
      <c r="C12" t="s">
        <v>66</v>
      </c>
      <c r="F12" s="3">
        <v>47</v>
      </c>
      <c r="G12" s="3" t="s">
        <v>108</v>
      </c>
      <c r="H12" t="b">
        <v>0</v>
      </c>
    </row>
    <row r="13" spans="2:8" ht="15">
      <c r="B13" t="e">
        <f t="shared" si="0"/>
        <v>#REF!</v>
      </c>
      <c r="C13" t="e">
        <v>#VALUE!</v>
      </c>
      <c r="F13" s="3">
        <v>47</v>
      </c>
      <c r="G13" s="3" t="s">
        <v>110</v>
      </c>
      <c r="H13" t="b">
        <v>0</v>
      </c>
    </row>
    <row r="14" spans="2:8" ht="15">
      <c r="B14" t="e">
        <f t="shared" si="0"/>
        <v>#REF!</v>
      </c>
      <c r="C14" t="e">
        <v>#REF!</v>
      </c>
      <c r="F14" s="3">
        <v>47</v>
      </c>
      <c r="G14" s="3" t="s">
        <v>111</v>
      </c>
      <c r="H14" t="b">
        <v>0</v>
      </c>
    </row>
    <row r="15" spans="1:8" ht="15">
      <c r="A15" t="s">
        <v>116</v>
      </c>
      <c r="B15" t="e">
        <f t="shared" si="0"/>
        <v>#REF!</v>
      </c>
      <c r="C15" t="s">
        <v>66</v>
      </c>
      <c r="D15" t="s">
        <v>0</v>
      </c>
      <c r="F15" s="3">
        <v>47</v>
      </c>
      <c r="G15" s="3" t="s">
        <v>109</v>
      </c>
      <c r="H15" t="b">
        <v>0</v>
      </c>
    </row>
    <row r="16" spans="2:8" ht="15">
      <c r="B16">
        <f t="shared" si="0"/>
        <v>47</v>
      </c>
      <c r="C16">
        <v>47</v>
      </c>
      <c r="F16" s="3">
        <v>47</v>
      </c>
      <c r="G16" t="b">
        <v>1</v>
      </c>
      <c r="H16" t="b">
        <v>0</v>
      </c>
    </row>
    <row r="17" spans="2:8" ht="15">
      <c r="B17" t="e">
        <f t="shared" si="0"/>
        <v>#VALUE!</v>
      </c>
      <c r="C17" t="e">
        <v>#VALUE!</v>
      </c>
      <c r="F17" s="3">
        <v>47</v>
      </c>
      <c r="G17" t="b">
        <v>0</v>
      </c>
      <c r="H17" t="b">
        <v>0</v>
      </c>
    </row>
    <row r="18" spans="2:8" ht="15">
      <c r="B18" t="e">
        <f t="shared" si="0"/>
        <v>#REF!</v>
      </c>
      <c r="C18" t="e">
        <v>#REF!</v>
      </c>
      <c r="F18" s="3">
        <v>47</v>
      </c>
      <c r="G18" s="3" t="s">
        <v>101</v>
      </c>
      <c r="H18" t="b">
        <v>0</v>
      </c>
    </row>
    <row r="19" spans="2:8" ht="15">
      <c r="B19" t="e">
        <f t="shared" si="0"/>
        <v>#REF!</v>
      </c>
      <c r="C19" t="e">
        <v>#REF!</v>
      </c>
      <c r="F19" s="3">
        <v>47</v>
      </c>
      <c r="G19" s="3" t="s">
        <v>112</v>
      </c>
      <c r="H19" t="b">
        <v>0</v>
      </c>
    </row>
    <row r="20" spans="2:8" ht="15">
      <c r="B20" t="e">
        <f t="shared" si="0"/>
        <v>#VALUE!</v>
      </c>
      <c r="C20" t="e">
        <v>#VALUE!</v>
      </c>
      <c r="D20" t="s">
        <v>97</v>
      </c>
      <c r="F20" s="3">
        <v>47</v>
      </c>
      <c r="G20" s="3"/>
      <c r="H20" t="b">
        <v>0</v>
      </c>
    </row>
    <row r="22" ht="15">
      <c r="A22" t="s">
        <v>96</v>
      </c>
    </row>
    <row r="23" spans="2:8" ht="15">
      <c r="B23" t="str">
        <f>VLOOKUP(F23,J$2:L$11,G23)</f>
        <v>r2</v>
      </c>
      <c r="C23" t="s">
        <v>63</v>
      </c>
      <c r="D23" t="s">
        <v>95</v>
      </c>
      <c r="F23">
        <v>30</v>
      </c>
      <c r="G23">
        <v>2</v>
      </c>
      <c r="H23" s="3" t="s">
        <v>94</v>
      </c>
    </row>
    <row r="24" spans="2:7" ht="15">
      <c r="B24" t="str">
        <f t="shared" si="0"/>
        <v>r1</v>
      </c>
      <c r="C24" t="s">
        <v>62</v>
      </c>
      <c r="D24" t="s">
        <v>97</v>
      </c>
      <c r="F24">
        <v>30</v>
      </c>
      <c r="G24">
        <v>2</v>
      </c>
    </row>
    <row r="25" spans="2:8" ht="15">
      <c r="B25" t="e">
        <f t="shared" si="0"/>
        <v>#VALUE!</v>
      </c>
      <c r="C25" t="s">
        <v>62</v>
      </c>
      <c r="D25" t="s">
        <v>98</v>
      </c>
      <c r="F25">
        <v>30</v>
      </c>
      <c r="G25">
        <v>2</v>
      </c>
      <c r="H25" s="3" t="s">
        <v>102</v>
      </c>
    </row>
    <row r="26" spans="2:8" ht="15">
      <c r="B26" t="e">
        <f t="shared" si="0"/>
        <v>#VALUE!</v>
      </c>
      <c r="C26" t="s">
        <v>63</v>
      </c>
      <c r="D26" t="s">
        <v>99</v>
      </c>
      <c r="F26">
        <v>30</v>
      </c>
      <c r="G26">
        <v>2</v>
      </c>
      <c r="H26" s="3" t="s">
        <v>101</v>
      </c>
    </row>
    <row r="27" spans="2:8" ht="15">
      <c r="B27" t="e">
        <f t="shared" si="0"/>
        <v>#VALUE!</v>
      </c>
      <c r="C27" t="e">
        <v>#VALUE!</v>
      </c>
      <c r="D27" t="s">
        <v>100</v>
      </c>
      <c r="F27">
        <v>30</v>
      </c>
      <c r="G27">
        <v>2</v>
      </c>
      <c r="H27" s="3" t="s">
        <v>103</v>
      </c>
    </row>
    <row r="28" spans="2:8" ht="15">
      <c r="B28" t="str">
        <f t="shared" si="0"/>
        <v>r2</v>
      </c>
      <c r="C28" t="s">
        <v>63</v>
      </c>
      <c r="F28">
        <v>30</v>
      </c>
      <c r="G28">
        <v>2</v>
      </c>
      <c r="H28">
        <v>1</v>
      </c>
    </row>
    <row r="29" spans="2:8" ht="15">
      <c r="B29" t="str">
        <f t="shared" si="0"/>
        <v>r1</v>
      </c>
      <c r="C29" t="s">
        <v>62</v>
      </c>
      <c r="F29">
        <v>30</v>
      </c>
      <c r="G29">
        <v>2</v>
      </c>
      <c r="H29">
        <v>0</v>
      </c>
    </row>
    <row r="30" spans="2:8" ht="15">
      <c r="B30" t="str">
        <f t="shared" si="0"/>
        <v>r2</v>
      </c>
      <c r="C30" t="s">
        <v>63</v>
      </c>
      <c r="F30">
        <v>30</v>
      </c>
      <c r="G30">
        <v>2</v>
      </c>
      <c r="H30">
        <v>-0.01</v>
      </c>
    </row>
    <row r="31" spans="2:8" ht="15">
      <c r="B31" t="str">
        <f t="shared" si="0"/>
        <v>r2</v>
      </c>
      <c r="C31" t="s">
        <v>63</v>
      </c>
      <c r="F31">
        <v>30</v>
      </c>
      <c r="G31">
        <v>2</v>
      </c>
      <c r="H31">
        <v>0.01</v>
      </c>
    </row>
    <row r="32" spans="2:8" ht="15">
      <c r="B32" t="e">
        <f>VLOOKUP(F32,J$2:L$11,G32,H32)</f>
        <v>#N/A</v>
      </c>
      <c r="C32" t="e">
        <v>#N/A</v>
      </c>
      <c r="D32" t="s">
        <v>210</v>
      </c>
      <c r="F32">
        <v>35</v>
      </c>
      <c r="G32">
        <v>2</v>
      </c>
      <c r="H32" t="b">
        <v>0</v>
      </c>
    </row>
    <row r="33" spans="2:8" ht="15">
      <c r="B33" t="str">
        <f>VLOOKUP(F33,J$2:L$11,G33,H33)</f>
        <v>r2</v>
      </c>
      <c r="C33" t="s">
        <v>63</v>
      </c>
      <c r="D33" t="s">
        <v>209</v>
      </c>
      <c r="F33">
        <v>35</v>
      </c>
      <c r="G33">
        <v>2</v>
      </c>
      <c r="H33" t="b">
        <v>1</v>
      </c>
    </row>
    <row r="34" spans="2:8" ht="15">
      <c r="B34" t="str">
        <f>VLOOKUP(F34,J$2:L$11,G34)</f>
        <v>r2</v>
      </c>
      <c r="C34" t="s">
        <v>63</v>
      </c>
      <c r="D34" t="s">
        <v>208</v>
      </c>
      <c r="F34">
        <v>35</v>
      </c>
      <c r="G34">
        <v>2</v>
      </c>
      <c r="H34" t="s">
        <v>94</v>
      </c>
    </row>
    <row r="35" spans="2:8" ht="15">
      <c r="B35" t="e">
        <f>VLOOKUP(F35,J$2:L$11,G35,)</f>
        <v>#N/A</v>
      </c>
      <c r="C35" t="e">
        <v>#N/A</v>
      </c>
      <c r="D35" t="s">
        <v>211</v>
      </c>
      <c r="F35">
        <v>35</v>
      </c>
      <c r="G35">
        <v>2</v>
      </c>
      <c r="H35" t="s">
        <v>205</v>
      </c>
    </row>
    <row r="36" spans="2:8" ht="15">
      <c r="B36" t="str">
        <f>VLOOKUP(F36,J$2:L$11,G36)</f>
        <v>r2</v>
      </c>
      <c r="C36" t="s">
        <v>63</v>
      </c>
      <c r="D36" t="s">
        <v>206</v>
      </c>
      <c r="F36">
        <v>30</v>
      </c>
      <c r="G36">
        <v>2</v>
      </c>
      <c r="H36" t="s">
        <v>94</v>
      </c>
    </row>
    <row r="37" spans="2:8" ht="15">
      <c r="B37" t="str">
        <f>VLOOKUP(F37,J$2:L$11,G37,)</f>
        <v>r1</v>
      </c>
      <c r="C37" t="s">
        <v>62</v>
      </c>
      <c r="D37" t="s">
        <v>207</v>
      </c>
      <c r="F37">
        <v>30</v>
      </c>
      <c r="G37">
        <v>2</v>
      </c>
      <c r="H37" t="s">
        <v>205</v>
      </c>
    </row>
    <row r="40" ht="15">
      <c r="A40" t="s">
        <v>107</v>
      </c>
    </row>
    <row r="41" spans="2:8" ht="15">
      <c r="B41" t="e">
        <f t="shared" si="0"/>
        <v>#N/A</v>
      </c>
      <c r="C41" t="e">
        <v>#N/A</v>
      </c>
      <c r="F41">
        <v>2</v>
      </c>
      <c r="G41">
        <v>2</v>
      </c>
      <c r="H41" t="b">
        <v>0</v>
      </c>
    </row>
    <row r="42" spans="2:8" ht="15">
      <c r="B42" t="e">
        <f t="shared" si="0"/>
        <v>#N/A</v>
      </c>
      <c r="C42" t="e">
        <v>#N/A</v>
      </c>
      <c r="F42">
        <v>2</v>
      </c>
      <c r="G42">
        <v>2</v>
      </c>
      <c r="H42" t="b">
        <v>1</v>
      </c>
    </row>
    <row r="43" spans="2:8" ht="15">
      <c r="B43" t="e">
        <f t="shared" si="0"/>
        <v>#N/A</v>
      </c>
      <c r="C43" t="e">
        <v>#N/A</v>
      </c>
      <c r="F43">
        <v>90</v>
      </c>
      <c r="G43">
        <v>2</v>
      </c>
      <c r="H43" t="b">
        <v>0</v>
      </c>
    </row>
    <row r="44" spans="2:8" ht="15">
      <c r="B44" t="str">
        <f t="shared" si="0"/>
        <v>r9</v>
      </c>
      <c r="C44" t="s">
        <v>70</v>
      </c>
      <c r="F44">
        <v>90</v>
      </c>
      <c r="G44">
        <v>2</v>
      </c>
      <c r="H44" t="b">
        <v>1</v>
      </c>
    </row>
    <row r="46" ht="15">
      <c r="A46" t="s">
        <v>117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0" sqref="B10"/>
    </sheetView>
  </sheetViews>
  <sheetFormatPr defaultColWidth="8.8515625" defaultRowHeight="15"/>
  <cols>
    <col min="1" max="1" width="6.00390625" style="0" customWidth="1"/>
    <col min="2" max="2" width="17.7109375" style="0" customWidth="1"/>
    <col min="3" max="3" width="14.7109375" style="0" customWidth="1"/>
  </cols>
  <sheetData>
    <row r="1" spans="2:3" ht="15">
      <c r="B1" s="1" t="s">
        <v>72</v>
      </c>
      <c r="C1" t="s">
        <v>4</v>
      </c>
    </row>
    <row r="2" ht="15">
      <c r="C2" t="s">
        <v>5</v>
      </c>
    </row>
    <row r="3" spans="2:15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/>
      <c r="I3" s="1" t="s">
        <v>6</v>
      </c>
      <c r="K3" s="1" t="s">
        <v>7</v>
      </c>
      <c r="M3" s="1" t="s">
        <v>8</v>
      </c>
      <c r="O3" s="1" t="s">
        <v>9</v>
      </c>
    </row>
    <row r="4" spans="9:16" ht="15">
      <c r="I4">
        <v>33</v>
      </c>
      <c r="J4" t="s">
        <v>71</v>
      </c>
      <c r="K4">
        <v>33</v>
      </c>
      <c r="L4" t="s">
        <v>71</v>
      </c>
      <c r="M4">
        <v>33</v>
      </c>
      <c r="N4" t="s">
        <v>71</v>
      </c>
      <c r="O4">
        <v>32</v>
      </c>
      <c r="P4" t="s">
        <v>71</v>
      </c>
    </row>
    <row r="5" spans="1:16" ht="15">
      <c r="A5" t="s">
        <v>116</v>
      </c>
      <c r="B5" t="str">
        <f>VLOOKUP(F5,I$4:J$13,2,TRUE)</f>
        <v>r9</v>
      </c>
      <c r="C5" t="s">
        <v>70</v>
      </c>
      <c r="D5" t="s">
        <v>10</v>
      </c>
      <c r="F5">
        <v>33</v>
      </c>
      <c r="I5">
        <v>33</v>
      </c>
      <c r="J5" t="s">
        <v>62</v>
      </c>
      <c r="K5">
        <v>33</v>
      </c>
      <c r="L5" t="s">
        <v>62</v>
      </c>
      <c r="M5">
        <v>33</v>
      </c>
      <c r="N5" t="s">
        <v>62</v>
      </c>
      <c r="O5">
        <v>32</v>
      </c>
      <c r="P5" t="s">
        <v>62</v>
      </c>
    </row>
    <row r="6" spans="1:16" ht="15">
      <c r="A6" t="s">
        <v>116</v>
      </c>
      <c r="B6" t="str">
        <f>VLOOKUP(F6,K$4:L$13,2,TRUE)</f>
        <v>r3</v>
      </c>
      <c r="C6" t="s">
        <v>64</v>
      </c>
      <c r="D6" t="s">
        <v>13</v>
      </c>
      <c r="F6">
        <v>33</v>
      </c>
      <c r="I6">
        <v>33</v>
      </c>
      <c r="J6" t="s">
        <v>63</v>
      </c>
      <c r="K6">
        <v>33</v>
      </c>
      <c r="L6" t="s">
        <v>63</v>
      </c>
      <c r="M6">
        <v>33</v>
      </c>
      <c r="N6" t="s">
        <v>63</v>
      </c>
      <c r="O6">
        <v>32</v>
      </c>
      <c r="P6" t="s">
        <v>63</v>
      </c>
    </row>
    <row r="7" spans="1:16" ht="15">
      <c r="A7" t="s">
        <v>116</v>
      </c>
      <c r="B7" t="str">
        <f>VLOOKUP(F7,M$4:N$13,2,TRUE)</f>
        <v>r5</v>
      </c>
      <c r="C7" t="s">
        <v>66</v>
      </c>
      <c r="D7" t="s">
        <v>12</v>
      </c>
      <c r="F7">
        <v>33</v>
      </c>
      <c r="I7">
        <v>100</v>
      </c>
      <c r="J7" t="s">
        <v>64</v>
      </c>
      <c r="K7">
        <v>33</v>
      </c>
      <c r="L7" t="s">
        <v>64</v>
      </c>
      <c r="M7">
        <v>33</v>
      </c>
      <c r="N7" t="s">
        <v>64</v>
      </c>
      <c r="O7">
        <v>31</v>
      </c>
      <c r="P7" t="s">
        <v>64</v>
      </c>
    </row>
    <row r="8" spans="1:16" ht="15">
      <c r="A8" t="s">
        <v>116</v>
      </c>
      <c r="B8" t="str">
        <f>VLOOKUP(F8,O$4:P$13,2,TRUE)</f>
        <v>r3</v>
      </c>
      <c r="C8" t="s">
        <v>64</v>
      </c>
      <c r="D8" t="s">
        <v>11</v>
      </c>
      <c r="F8">
        <v>33</v>
      </c>
      <c r="I8">
        <v>33</v>
      </c>
      <c r="J8" t="s">
        <v>65</v>
      </c>
      <c r="K8">
        <v>100</v>
      </c>
      <c r="L8" t="s">
        <v>65</v>
      </c>
      <c r="M8">
        <v>33</v>
      </c>
      <c r="N8" t="s">
        <v>65</v>
      </c>
      <c r="O8">
        <v>100</v>
      </c>
      <c r="P8" t="s">
        <v>65</v>
      </c>
    </row>
    <row r="9" spans="1:16" ht="15">
      <c r="A9" t="s">
        <v>116</v>
      </c>
      <c r="B9" t="str">
        <f>VLOOKUP(F9,I17:J37,2,TRUE)</f>
        <v>r15</v>
      </c>
      <c r="C9" t="s">
        <v>29</v>
      </c>
      <c r="D9" t="s">
        <v>36</v>
      </c>
      <c r="F9">
        <v>33</v>
      </c>
      <c r="I9">
        <v>33</v>
      </c>
      <c r="J9" t="s">
        <v>66</v>
      </c>
      <c r="K9">
        <v>33</v>
      </c>
      <c r="L9" t="s">
        <v>66</v>
      </c>
      <c r="M9">
        <v>33</v>
      </c>
      <c r="N9" t="s">
        <v>66</v>
      </c>
      <c r="O9">
        <v>32</v>
      </c>
      <c r="P9" t="s">
        <v>66</v>
      </c>
    </row>
    <row r="10" spans="1:16" ht="15">
      <c r="A10" t="s">
        <v>116</v>
      </c>
      <c r="B10" t="str">
        <f>VLOOKUP(F10,I$17:J$37,2,TRUE)</f>
        <v>r10</v>
      </c>
      <c r="C10" t="s">
        <v>24</v>
      </c>
      <c r="D10" t="s">
        <v>36</v>
      </c>
      <c r="F10">
        <v>10</v>
      </c>
      <c r="I10">
        <v>33</v>
      </c>
      <c r="J10" t="s">
        <v>67</v>
      </c>
      <c r="K10">
        <v>33</v>
      </c>
      <c r="L10" t="s">
        <v>67</v>
      </c>
      <c r="M10">
        <v>5</v>
      </c>
      <c r="N10" t="s">
        <v>67</v>
      </c>
      <c r="O10">
        <v>32</v>
      </c>
      <c r="P10" t="s">
        <v>67</v>
      </c>
    </row>
    <row r="11" spans="2:16" ht="15">
      <c r="B11" t="str">
        <f>VLOOKUP(F11,K$17:L$37,2,TRUE)</f>
        <v>r07</v>
      </c>
      <c r="C11" t="s">
        <v>21</v>
      </c>
      <c r="D11" t="s">
        <v>37</v>
      </c>
      <c r="F11">
        <v>33</v>
      </c>
      <c r="I11">
        <v>33</v>
      </c>
      <c r="J11" t="s">
        <v>68</v>
      </c>
      <c r="K11">
        <v>33</v>
      </c>
      <c r="L11" t="s">
        <v>68</v>
      </c>
      <c r="M11">
        <v>33</v>
      </c>
      <c r="N11" t="s">
        <v>68</v>
      </c>
      <c r="O11">
        <v>32</v>
      </c>
      <c r="P11" t="s">
        <v>68</v>
      </c>
    </row>
    <row r="12" spans="9:16" ht="15">
      <c r="I12">
        <v>33</v>
      </c>
      <c r="J12" t="s">
        <v>69</v>
      </c>
      <c r="K12">
        <v>33</v>
      </c>
      <c r="L12" t="s">
        <v>69</v>
      </c>
      <c r="M12">
        <v>100</v>
      </c>
      <c r="N12" t="s">
        <v>69</v>
      </c>
      <c r="O12">
        <v>32</v>
      </c>
      <c r="P12" t="s">
        <v>69</v>
      </c>
    </row>
    <row r="13" spans="9:16" ht="15">
      <c r="I13">
        <v>33</v>
      </c>
      <c r="J13" t="s">
        <v>70</v>
      </c>
      <c r="K13">
        <v>33</v>
      </c>
      <c r="L13" t="s">
        <v>70</v>
      </c>
      <c r="M13">
        <v>33</v>
      </c>
      <c r="N13" t="s">
        <v>70</v>
      </c>
      <c r="O13">
        <v>32</v>
      </c>
      <c r="P13" t="s">
        <v>70</v>
      </c>
    </row>
    <row r="16" spans="9:11" ht="15">
      <c r="I16" s="1" t="s">
        <v>35</v>
      </c>
      <c r="K16" s="1" t="s">
        <v>38</v>
      </c>
    </row>
    <row r="17" spans="9:12" ht="15">
      <c r="I17">
        <v>33</v>
      </c>
      <c r="J17" t="s">
        <v>14</v>
      </c>
      <c r="K17">
        <v>33</v>
      </c>
      <c r="L17" t="s">
        <v>14</v>
      </c>
    </row>
    <row r="18" spans="1:12" ht="15">
      <c r="A18" t="s">
        <v>117</v>
      </c>
      <c r="I18">
        <v>33</v>
      </c>
      <c r="J18" t="s">
        <v>15</v>
      </c>
      <c r="K18">
        <v>33</v>
      </c>
      <c r="L18" t="s">
        <v>15</v>
      </c>
    </row>
    <row r="19" spans="9:12" ht="15">
      <c r="I19">
        <v>33</v>
      </c>
      <c r="J19" t="s">
        <v>16</v>
      </c>
      <c r="K19">
        <v>33</v>
      </c>
      <c r="L19" t="s">
        <v>16</v>
      </c>
    </row>
    <row r="20" spans="9:12" ht="15">
      <c r="I20">
        <v>33</v>
      </c>
      <c r="J20" t="s">
        <v>17</v>
      </c>
      <c r="K20">
        <v>33</v>
      </c>
      <c r="L20" t="s">
        <v>17</v>
      </c>
    </row>
    <row r="21" spans="9:12" ht="15">
      <c r="I21">
        <v>33</v>
      </c>
      <c r="J21" t="s">
        <v>18</v>
      </c>
      <c r="K21">
        <v>10</v>
      </c>
      <c r="L21" t="s">
        <v>18</v>
      </c>
    </row>
    <row r="22" spans="9:12" ht="15">
      <c r="I22">
        <v>33</v>
      </c>
      <c r="J22" t="s">
        <v>19</v>
      </c>
      <c r="K22">
        <v>33</v>
      </c>
      <c r="L22" t="s">
        <v>19</v>
      </c>
    </row>
    <row r="23" spans="9:12" ht="15">
      <c r="I23">
        <v>33</v>
      </c>
      <c r="J23" t="s">
        <v>20</v>
      </c>
      <c r="K23">
        <v>33</v>
      </c>
      <c r="L23" t="s">
        <v>20</v>
      </c>
    </row>
    <row r="24" spans="9:12" ht="15">
      <c r="I24">
        <v>33</v>
      </c>
      <c r="J24" t="s">
        <v>21</v>
      </c>
      <c r="K24">
        <v>33</v>
      </c>
      <c r="L24" t="s">
        <v>21</v>
      </c>
    </row>
    <row r="25" spans="9:12" ht="15">
      <c r="I25">
        <v>33</v>
      </c>
      <c r="J25" t="s">
        <v>22</v>
      </c>
      <c r="K25">
        <v>5</v>
      </c>
      <c r="L25" t="s">
        <v>22</v>
      </c>
    </row>
    <row r="26" spans="9:12" ht="15">
      <c r="I26">
        <v>33</v>
      </c>
      <c r="J26" t="s">
        <v>23</v>
      </c>
      <c r="K26">
        <v>33</v>
      </c>
      <c r="L26" t="s">
        <v>23</v>
      </c>
    </row>
    <row r="27" spans="9:12" ht="15">
      <c r="I27">
        <v>8</v>
      </c>
      <c r="J27" t="s">
        <v>24</v>
      </c>
      <c r="K27">
        <v>100</v>
      </c>
      <c r="L27" t="s">
        <v>24</v>
      </c>
    </row>
    <row r="28" spans="9:12" ht="15">
      <c r="I28">
        <v>33</v>
      </c>
      <c r="J28" t="s">
        <v>25</v>
      </c>
      <c r="K28">
        <v>33</v>
      </c>
      <c r="L28" t="s">
        <v>25</v>
      </c>
    </row>
    <row r="29" spans="9:12" ht="15">
      <c r="I29">
        <v>33</v>
      </c>
      <c r="J29" t="s">
        <v>26</v>
      </c>
      <c r="K29">
        <v>33</v>
      </c>
      <c r="L29" t="s">
        <v>26</v>
      </c>
    </row>
    <row r="30" spans="9:12" ht="15">
      <c r="I30">
        <v>6</v>
      </c>
      <c r="J30" t="s">
        <v>27</v>
      </c>
      <c r="K30">
        <v>33</v>
      </c>
      <c r="L30" t="s">
        <v>27</v>
      </c>
    </row>
    <row r="31" spans="9:12" ht="15">
      <c r="I31">
        <v>33</v>
      </c>
      <c r="J31" t="s">
        <v>28</v>
      </c>
      <c r="K31">
        <v>33</v>
      </c>
      <c r="L31" t="s">
        <v>28</v>
      </c>
    </row>
    <row r="32" spans="9:12" ht="15">
      <c r="I32">
        <v>33</v>
      </c>
      <c r="J32" t="s">
        <v>29</v>
      </c>
      <c r="K32">
        <v>33</v>
      </c>
      <c r="L32" t="s">
        <v>29</v>
      </c>
    </row>
    <row r="33" spans="9:12" ht="15">
      <c r="I33">
        <v>4</v>
      </c>
      <c r="J33" t="s">
        <v>30</v>
      </c>
      <c r="K33">
        <v>33</v>
      </c>
      <c r="L33" t="s">
        <v>30</v>
      </c>
    </row>
    <row r="34" spans="9:12" ht="15">
      <c r="I34">
        <v>33</v>
      </c>
      <c r="J34" t="s">
        <v>31</v>
      </c>
      <c r="K34">
        <v>33</v>
      </c>
      <c r="L34" t="s">
        <v>31</v>
      </c>
    </row>
    <row r="35" spans="9:12" ht="15">
      <c r="I35">
        <v>33</v>
      </c>
      <c r="J35" t="s">
        <v>32</v>
      </c>
      <c r="K35">
        <v>33</v>
      </c>
      <c r="L35" t="s">
        <v>32</v>
      </c>
    </row>
    <row r="36" spans="9:12" ht="15">
      <c r="I36">
        <v>33</v>
      </c>
      <c r="J36" t="s">
        <v>33</v>
      </c>
      <c r="K36">
        <v>33</v>
      </c>
      <c r="L36" t="s">
        <v>33</v>
      </c>
    </row>
    <row r="37" spans="9:12" ht="15">
      <c r="I37">
        <v>33</v>
      </c>
      <c r="J37" t="s">
        <v>34</v>
      </c>
      <c r="K37">
        <v>22</v>
      </c>
      <c r="L37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8"/>
  <sheetViews>
    <sheetView zoomScale="85" zoomScaleNormal="85" zoomScalePageLayoutView="0" workbookViewId="0" topLeftCell="A59">
      <selection activeCell="B70" sqref="B70"/>
    </sheetView>
  </sheetViews>
  <sheetFormatPr defaultColWidth="8.8515625" defaultRowHeight="15"/>
  <cols>
    <col min="1" max="1" width="27.57421875" style="0" customWidth="1"/>
    <col min="2" max="2" width="16.00390625" style="0" bestFit="1" customWidth="1"/>
    <col min="3" max="3" width="49.57421875" style="0" bestFit="1" customWidth="1"/>
    <col min="4" max="4" width="19.00390625" style="0" bestFit="1" customWidth="1"/>
    <col min="5" max="5" width="4.421875" style="0" customWidth="1"/>
    <col min="6" max="6" width="16.28125" style="0" bestFit="1" customWidth="1"/>
    <col min="7" max="7" width="14.7109375" style="0" bestFit="1" customWidth="1"/>
    <col min="8" max="8" width="26.57421875" style="0" bestFit="1" customWidth="1"/>
    <col min="9" max="9" width="4.8515625" style="0" customWidth="1"/>
    <col min="10" max="10" width="12.7109375" style="0" bestFit="1" customWidth="1"/>
    <col min="11" max="16" width="11.421875" style="0" bestFit="1" customWidth="1"/>
    <col min="17" max="17" width="19.57421875" style="0" bestFit="1" customWidth="1"/>
    <col min="18" max="18" width="11.421875" style="0" bestFit="1" customWidth="1"/>
    <col min="19" max="19" width="25.57421875" style="0" bestFit="1" customWidth="1"/>
    <col min="20" max="20" width="12.421875" style="0" bestFit="1" customWidth="1"/>
    <col min="21" max="21" width="14.140625" style="0" bestFit="1" customWidth="1"/>
    <col min="22" max="22" width="15.140625" style="0" bestFit="1" customWidth="1"/>
    <col min="23" max="23" width="22.421875" style="0" bestFit="1" customWidth="1"/>
    <col min="24" max="24" width="17.28125" style="0" bestFit="1" customWidth="1"/>
  </cols>
  <sheetData>
    <row r="1" spans="2:10" ht="15">
      <c r="B1" s="1" t="s">
        <v>72</v>
      </c>
      <c r="C1" t="s">
        <v>39</v>
      </c>
      <c r="J1" s="1" t="s">
        <v>61</v>
      </c>
    </row>
    <row r="2" spans="10:19" ht="15"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G3" s="1" t="s">
        <v>79</v>
      </c>
      <c r="H3" s="1" t="s">
        <v>80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5" spans="2:3" ht="15">
      <c r="B5">
        <f>1+1</f>
        <v>2</v>
      </c>
      <c r="C5">
        <v>2</v>
      </c>
    </row>
    <row r="6" spans="2:8" ht="15">
      <c r="B6" t="str">
        <f>HLOOKUP(F6,J$2:S$3,G6,H6)</f>
        <v>r3</v>
      </c>
      <c r="C6" t="s">
        <v>64</v>
      </c>
      <c r="F6">
        <v>45</v>
      </c>
      <c r="G6">
        <v>2</v>
      </c>
      <c r="H6" t="b">
        <v>0</v>
      </c>
    </row>
    <row r="7" spans="2:8" ht="15">
      <c r="B7" t="str">
        <f aca="true" t="shared" si="0" ref="B7:B22">HLOOKUP(F7,J$2:S$3,G7,H7)</f>
        <v>r1</v>
      </c>
      <c r="C7" t="s">
        <v>62</v>
      </c>
      <c r="D7" s="3" t="s">
        <v>81</v>
      </c>
      <c r="F7">
        <v>30</v>
      </c>
      <c r="G7">
        <v>2</v>
      </c>
      <c r="H7" t="b">
        <v>0</v>
      </c>
    </row>
    <row r="8" spans="2:8" ht="15">
      <c r="B8" t="e">
        <f t="shared" si="0"/>
        <v>#N/A</v>
      </c>
      <c r="C8" t="e">
        <v>#N/A</v>
      </c>
      <c r="F8">
        <v>55</v>
      </c>
      <c r="G8">
        <v>2</v>
      </c>
      <c r="H8" t="b">
        <v>0</v>
      </c>
    </row>
    <row r="10" spans="2:8" ht="15">
      <c r="B10" t="str">
        <f t="shared" si="0"/>
        <v>r3</v>
      </c>
      <c r="C10" t="s">
        <v>64</v>
      </c>
      <c r="F10">
        <v>45</v>
      </c>
      <c r="G10">
        <v>2</v>
      </c>
      <c r="H10" t="b">
        <v>1</v>
      </c>
    </row>
    <row r="11" spans="2:8" ht="15">
      <c r="B11" t="str">
        <f t="shared" si="0"/>
        <v>r2</v>
      </c>
      <c r="C11" t="s">
        <v>63</v>
      </c>
      <c r="D11" s="3" t="s">
        <v>82</v>
      </c>
      <c r="F11">
        <v>30</v>
      </c>
      <c r="G11">
        <v>2</v>
      </c>
      <c r="H11" t="b">
        <v>1</v>
      </c>
    </row>
    <row r="12" spans="2:8" ht="15">
      <c r="B12" t="str">
        <f t="shared" si="0"/>
        <v>r6</v>
      </c>
      <c r="C12" t="s">
        <v>67</v>
      </c>
      <c r="F12">
        <v>55</v>
      </c>
      <c r="G12">
        <v>2</v>
      </c>
      <c r="H12" t="b">
        <v>1</v>
      </c>
    </row>
    <row r="14" spans="2:8" ht="15">
      <c r="B14" t="e">
        <f t="shared" si="0"/>
        <v>#N/A</v>
      </c>
      <c r="C14" t="e">
        <v>#N/A</v>
      </c>
      <c r="F14">
        <v>2</v>
      </c>
      <c r="G14">
        <v>2</v>
      </c>
      <c r="H14" t="b">
        <v>0</v>
      </c>
    </row>
    <row r="15" spans="2:8" ht="15">
      <c r="B15" t="e">
        <f t="shared" si="0"/>
        <v>#N/A</v>
      </c>
      <c r="C15" t="e">
        <v>#N/A</v>
      </c>
      <c r="F15">
        <v>2</v>
      </c>
      <c r="G15">
        <v>2</v>
      </c>
      <c r="H15" t="b">
        <v>1</v>
      </c>
    </row>
    <row r="16" spans="2:8" ht="15">
      <c r="B16" t="e">
        <f t="shared" si="0"/>
        <v>#N/A</v>
      </c>
      <c r="C16" t="e">
        <v>#N/A</v>
      </c>
      <c r="F16">
        <v>90</v>
      </c>
      <c r="G16">
        <v>2</v>
      </c>
      <c r="H16" t="b">
        <v>0</v>
      </c>
    </row>
    <row r="17" spans="2:8" ht="15">
      <c r="B17" t="str">
        <f t="shared" si="0"/>
        <v>r9</v>
      </c>
      <c r="C17" t="s">
        <v>70</v>
      </c>
      <c r="F17">
        <v>90</v>
      </c>
      <c r="G17">
        <v>2</v>
      </c>
      <c r="H17" t="b">
        <v>1</v>
      </c>
    </row>
    <row r="18" ht="15">
      <c r="A18" t="s">
        <v>50</v>
      </c>
    </row>
    <row r="19" spans="2:8" ht="15">
      <c r="B19" t="e">
        <f t="shared" si="0"/>
        <v>#REF!</v>
      </c>
      <c r="C19" t="e">
        <v>#REF!</v>
      </c>
      <c r="F19">
        <v>45</v>
      </c>
      <c r="G19" t="s">
        <v>49</v>
      </c>
      <c r="H19" t="b">
        <v>1</v>
      </c>
    </row>
    <row r="20" spans="2:8" ht="15">
      <c r="B20" t="e">
        <f t="shared" si="0"/>
        <v>#VALUE!</v>
      </c>
      <c r="C20" t="e">
        <v>#VALUE!</v>
      </c>
      <c r="F20">
        <v>45</v>
      </c>
      <c r="H20" t="b">
        <v>1</v>
      </c>
    </row>
    <row r="21" spans="2:8" ht="15">
      <c r="B21" t="e">
        <f t="shared" si="0"/>
        <v>#REF!</v>
      </c>
      <c r="C21" t="e">
        <v>#REF!</v>
      </c>
      <c r="D21" t="s">
        <v>51</v>
      </c>
      <c r="F21">
        <v>45</v>
      </c>
      <c r="G21">
        <v>5</v>
      </c>
      <c r="H21" t="b">
        <v>1</v>
      </c>
    </row>
    <row r="22" spans="2:8" ht="15">
      <c r="B22" t="e">
        <f t="shared" si="0"/>
        <v>#VALUE!</v>
      </c>
      <c r="C22" t="e">
        <v>#VALUE!</v>
      </c>
      <c r="F22">
        <v>45</v>
      </c>
      <c r="G22">
        <v>-1</v>
      </c>
      <c r="H22" t="b">
        <v>1</v>
      </c>
    </row>
    <row r="24" spans="1:10" ht="60">
      <c r="A24" t="s">
        <v>136</v>
      </c>
      <c r="H24" s="2" t="s">
        <v>154</v>
      </c>
      <c r="J24" s="1" t="s">
        <v>61</v>
      </c>
    </row>
    <row r="25" spans="2:24" ht="15">
      <c r="B25" t="str">
        <f aca="true" t="shared" si="1" ref="B25:B32">HLOOKUP(F25,J$25:P$26,G25,H25)</f>
        <v>something1</v>
      </c>
      <c r="C25" s="15" t="s">
        <v>119</v>
      </c>
      <c r="F25" t="s">
        <v>137</v>
      </c>
      <c r="G25">
        <v>2</v>
      </c>
      <c r="H25" t="b">
        <v>0</v>
      </c>
      <c r="J25" t="s">
        <v>125</v>
      </c>
      <c r="K25" s="12" t="s">
        <v>126</v>
      </c>
      <c r="L25" s="12" t="s">
        <v>138</v>
      </c>
      <c r="M25" s="12" t="s">
        <v>128</v>
      </c>
      <c r="N25" s="12" t="s">
        <v>130</v>
      </c>
      <c r="O25" s="12" t="s">
        <v>132</v>
      </c>
      <c r="P25" s="12" t="s">
        <v>134</v>
      </c>
      <c r="Q25" t="s">
        <v>155</v>
      </c>
      <c r="R25" s="12" t="s">
        <v>158</v>
      </c>
      <c r="S25" s="12" t="s">
        <v>160</v>
      </c>
      <c r="T25" s="12" t="s">
        <v>164</v>
      </c>
      <c r="U25" s="12" t="s">
        <v>167</v>
      </c>
      <c r="V25" s="12" t="s">
        <v>169</v>
      </c>
      <c r="W25" s="12" t="s">
        <v>170</v>
      </c>
      <c r="X25" s="12" t="s">
        <v>171</v>
      </c>
    </row>
    <row r="26" spans="2:24" ht="15">
      <c r="B26" t="str">
        <f t="shared" si="1"/>
        <v>something2</v>
      </c>
      <c r="C26" s="15" t="s">
        <v>122</v>
      </c>
      <c r="F26" t="s">
        <v>139</v>
      </c>
      <c r="G26">
        <v>2</v>
      </c>
      <c r="H26" t="b">
        <v>0</v>
      </c>
      <c r="J26" t="s">
        <v>119</v>
      </c>
      <c r="K26" t="s">
        <v>122</v>
      </c>
      <c r="L26" t="s">
        <v>127</v>
      </c>
      <c r="M26" t="s">
        <v>129</v>
      </c>
      <c r="N26" t="s">
        <v>131</v>
      </c>
      <c r="O26" t="s">
        <v>133</v>
      </c>
      <c r="P26" t="s">
        <v>135</v>
      </c>
      <c r="Q26" t="s">
        <v>156</v>
      </c>
      <c r="R26" t="s">
        <v>159</v>
      </c>
      <c r="S26" t="s">
        <v>161</v>
      </c>
      <c r="T26" t="s">
        <v>165</v>
      </c>
      <c r="U26" t="s">
        <v>168</v>
      </c>
      <c r="V26" t="s">
        <v>172</v>
      </c>
      <c r="W26" t="s">
        <v>174</v>
      </c>
      <c r="X26" t="s">
        <v>173</v>
      </c>
    </row>
    <row r="27" spans="2:8" ht="15">
      <c r="B27" t="str">
        <f t="shared" si="1"/>
        <v>something6</v>
      </c>
      <c r="C27" s="15" t="s">
        <v>133</v>
      </c>
      <c r="F27" t="s">
        <v>140</v>
      </c>
      <c r="G27">
        <v>2</v>
      </c>
      <c r="H27" t="b">
        <v>0</v>
      </c>
    </row>
    <row r="28" spans="2:10" ht="15">
      <c r="B28" t="str">
        <f t="shared" si="1"/>
        <v>something3</v>
      </c>
      <c r="C28" s="15" t="s">
        <v>127</v>
      </c>
      <c r="F28" t="s">
        <v>141</v>
      </c>
      <c r="G28">
        <v>2</v>
      </c>
      <c r="H28" t="b">
        <v>0</v>
      </c>
      <c r="J28" s="7"/>
    </row>
    <row r="29" spans="2:10" ht="15">
      <c r="B29" t="str">
        <f t="shared" si="1"/>
        <v>something7</v>
      </c>
      <c r="C29" s="15" t="s">
        <v>135</v>
      </c>
      <c r="F29" t="s">
        <v>148</v>
      </c>
      <c r="G29">
        <v>2</v>
      </c>
      <c r="H29" t="b">
        <v>0</v>
      </c>
      <c r="J29" s="13"/>
    </row>
    <row r="30" spans="2:10" ht="15">
      <c r="B30" t="str">
        <f t="shared" si="1"/>
        <v>something2</v>
      </c>
      <c r="C30" s="15" t="s">
        <v>122</v>
      </c>
      <c r="F30" t="s">
        <v>149</v>
      </c>
      <c r="G30">
        <v>2</v>
      </c>
      <c r="H30" t="b">
        <v>0</v>
      </c>
      <c r="J30" s="12"/>
    </row>
    <row r="31" spans="2:10" ht="15">
      <c r="B31" t="str">
        <f t="shared" si="1"/>
        <v>something5</v>
      </c>
      <c r="C31" s="15" t="s">
        <v>131</v>
      </c>
      <c r="F31" t="s">
        <v>150</v>
      </c>
      <c r="G31">
        <v>2</v>
      </c>
      <c r="H31" t="b">
        <v>0</v>
      </c>
      <c r="J31" s="12"/>
    </row>
    <row r="32" spans="2:10" ht="15">
      <c r="B32" t="e">
        <f t="shared" si="1"/>
        <v>#N/A</v>
      </c>
      <c r="C32" t="e">
        <v>#N/A</v>
      </c>
      <c r="F32" s="7" t="s">
        <v>151</v>
      </c>
      <c r="G32">
        <v>2</v>
      </c>
      <c r="H32" t="b">
        <v>0</v>
      </c>
      <c r="J32" s="12"/>
    </row>
    <row r="33" spans="2:10" ht="15">
      <c r="B33" t="e">
        <f>HLOOKUP(F33,J$25:X$26,G33,H33)</f>
        <v>#N/A</v>
      </c>
      <c r="C33" t="e">
        <v>#N/A</v>
      </c>
      <c r="F33" s="7" t="s">
        <v>152</v>
      </c>
      <c r="G33">
        <v>2</v>
      </c>
      <c r="H33" t="b">
        <v>0</v>
      </c>
      <c r="J33" s="12"/>
    </row>
    <row r="34" spans="2:10" ht="15">
      <c r="B34" s="8" t="e">
        <f aca="true" t="shared" si="2" ref="B34:B40">VLOOKUP(F34,J$25:X$26,G34,H34)</f>
        <v>#N/A</v>
      </c>
      <c r="C34" t="e">
        <v>#N/A</v>
      </c>
      <c r="D34" s="7"/>
      <c r="E34" s="7"/>
      <c r="F34" s="7" t="s">
        <v>157</v>
      </c>
      <c r="G34" s="7">
        <v>2</v>
      </c>
      <c r="H34" s="7" t="b">
        <v>0</v>
      </c>
      <c r="J34" s="12"/>
    </row>
    <row r="35" spans="2:10" ht="60">
      <c r="B35" s="8" t="e">
        <f t="shared" si="2"/>
        <v>#N/A</v>
      </c>
      <c r="C35" t="e">
        <v>#N/A</v>
      </c>
      <c r="D35" s="19" t="s">
        <v>178</v>
      </c>
      <c r="E35" s="7"/>
      <c r="F35" s="7" t="s">
        <v>162</v>
      </c>
      <c r="G35" s="7">
        <v>2</v>
      </c>
      <c r="H35" s="7" t="b">
        <v>0</v>
      </c>
      <c r="J35" s="12"/>
    </row>
    <row r="36" spans="2:10" ht="60">
      <c r="B36" s="8" t="e">
        <f t="shared" si="2"/>
        <v>#N/A</v>
      </c>
      <c r="C36" t="e">
        <v>#N/A</v>
      </c>
      <c r="D36" s="19" t="s">
        <v>178</v>
      </c>
      <c r="E36" s="7"/>
      <c r="F36" s="7" t="s">
        <v>163</v>
      </c>
      <c r="G36" s="7">
        <v>2</v>
      </c>
      <c r="H36" s="7" t="b">
        <v>0</v>
      </c>
      <c r="J36" s="12"/>
    </row>
    <row r="37" spans="2:10" ht="60">
      <c r="B37" s="8" t="e">
        <f t="shared" si="2"/>
        <v>#N/A</v>
      </c>
      <c r="C37" t="e">
        <v>#N/A</v>
      </c>
      <c r="D37" s="19" t="s">
        <v>178</v>
      </c>
      <c r="E37" s="7"/>
      <c r="F37" s="7" t="s">
        <v>166</v>
      </c>
      <c r="G37" s="7">
        <v>2</v>
      </c>
      <c r="H37" s="7" t="b">
        <v>0</v>
      </c>
      <c r="J37" s="12"/>
    </row>
    <row r="38" spans="2:8" ht="60">
      <c r="B38" s="8" t="e">
        <f t="shared" si="2"/>
        <v>#N/A</v>
      </c>
      <c r="C38" t="e">
        <v>#N/A</v>
      </c>
      <c r="D38" s="19" t="s">
        <v>178</v>
      </c>
      <c r="E38" s="7"/>
      <c r="F38" s="7" t="s">
        <v>175</v>
      </c>
      <c r="G38" s="7">
        <v>2</v>
      </c>
      <c r="H38" s="7" t="b">
        <v>0</v>
      </c>
    </row>
    <row r="39" spans="2:8" ht="60">
      <c r="B39" s="8" t="e">
        <f t="shared" si="2"/>
        <v>#N/A</v>
      </c>
      <c r="C39" t="e">
        <v>#N/A</v>
      </c>
      <c r="D39" s="19" t="s">
        <v>178</v>
      </c>
      <c r="F39" s="7" t="s">
        <v>177</v>
      </c>
      <c r="G39" s="7">
        <v>2</v>
      </c>
      <c r="H39" s="7" t="b">
        <v>0</v>
      </c>
    </row>
    <row r="40" spans="2:8" ht="60">
      <c r="B40" s="8" t="e">
        <f t="shared" si="2"/>
        <v>#N/A</v>
      </c>
      <c r="C40" t="e">
        <v>#N/A</v>
      </c>
      <c r="D40" s="19" t="s">
        <v>178</v>
      </c>
      <c r="F40" t="s">
        <v>176</v>
      </c>
      <c r="G40">
        <v>2</v>
      </c>
      <c r="H40" t="b">
        <v>0</v>
      </c>
    </row>
    <row r="43" ht="120">
      <c r="H43" s="2" t="s">
        <v>153</v>
      </c>
    </row>
    <row r="44" spans="2:8" ht="15">
      <c r="B44" t="str">
        <f aca="true" t="shared" si="3" ref="B44:B52">HLOOKUP(F44,J$25:P$26,G44,H44)</f>
        <v>something4</v>
      </c>
      <c r="C44" s="15" t="s">
        <v>129</v>
      </c>
      <c r="F44" t="s">
        <v>137</v>
      </c>
      <c r="G44">
        <v>2</v>
      </c>
      <c r="H44" t="b">
        <v>1</v>
      </c>
    </row>
    <row r="45" spans="2:8" ht="15">
      <c r="B45" t="str">
        <f t="shared" si="3"/>
        <v>something4</v>
      </c>
      <c r="C45" s="15" t="s">
        <v>129</v>
      </c>
      <c r="F45" t="s">
        <v>139</v>
      </c>
      <c r="G45">
        <v>2</v>
      </c>
      <c r="H45" t="b">
        <v>1</v>
      </c>
    </row>
    <row r="46" spans="2:8" ht="15">
      <c r="B46" t="e">
        <f t="shared" si="3"/>
        <v>#N/A</v>
      </c>
      <c r="C46" t="e">
        <v>#N/A</v>
      </c>
      <c r="F46" t="s">
        <v>140</v>
      </c>
      <c r="G46">
        <v>2</v>
      </c>
      <c r="H46" t="b">
        <v>1</v>
      </c>
    </row>
    <row r="47" spans="2:8" ht="15">
      <c r="B47" t="e">
        <f t="shared" si="3"/>
        <v>#N/A</v>
      </c>
      <c r="C47" t="e">
        <v>#N/A</v>
      </c>
      <c r="F47" t="s">
        <v>141</v>
      </c>
      <c r="G47">
        <v>2</v>
      </c>
      <c r="H47" t="b">
        <v>1</v>
      </c>
    </row>
    <row r="48" spans="2:8" ht="15">
      <c r="B48" t="str">
        <f t="shared" si="3"/>
        <v>something6</v>
      </c>
      <c r="C48" s="15" t="s">
        <v>133</v>
      </c>
      <c r="F48" t="s">
        <v>148</v>
      </c>
      <c r="G48">
        <v>2</v>
      </c>
      <c r="H48" t="b">
        <v>1</v>
      </c>
    </row>
    <row r="49" spans="2:8" ht="15">
      <c r="B49" t="str">
        <f t="shared" si="3"/>
        <v>something4</v>
      </c>
      <c r="C49" s="15" t="s">
        <v>129</v>
      </c>
      <c r="F49" t="s">
        <v>149</v>
      </c>
      <c r="G49">
        <v>2</v>
      </c>
      <c r="H49" t="b">
        <v>1</v>
      </c>
    </row>
    <row r="50" spans="2:8" ht="15">
      <c r="B50" t="str">
        <f t="shared" si="3"/>
        <v>something4</v>
      </c>
      <c r="C50" s="15" t="s">
        <v>129</v>
      </c>
      <c r="F50" t="s">
        <v>150</v>
      </c>
      <c r="G50">
        <v>2</v>
      </c>
      <c r="H50" t="b">
        <v>1</v>
      </c>
    </row>
    <row r="51" spans="2:8" ht="15">
      <c r="B51" t="str">
        <f t="shared" si="3"/>
        <v>something5</v>
      </c>
      <c r="C51" s="15" t="s">
        <v>131</v>
      </c>
      <c r="F51" s="7" t="s">
        <v>151</v>
      </c>
      <c r="G51">
        <v>2</v>
      </c>
      <c r="H51" t="b">
        <v>1</v>
      </c>
    </row>
    <row r="52" spans="2:8" ht="15">
      <c r="B52" t="str">
        <f t="shared" si="3"/>
        <v>something5</v>
      </c>
      <c r="C52" s="15" t="s">
        <v>131</v>
      </c>
      <c r="F52" s="7" t="s">
        <v>152</v>
      </c>
      <c r="G52">
        <v>2</v>
      </c>
      <c r="H52" t="b">
        <v>1</v>
      </c>
    </row>
    <row r="53" spans="2:8" ht="15">
      <c r="B53" s="8" t="e">
        <f aca="true" t="shared" si="4" ref="B53:B59">VLOOKUP(F53,J$25:X$26,G53,H53)</f>
        <v>#N/A</v>
      </c>
      <c r="C53" t="e">
        <v>#N/A</v>
      </c>
      <c r="D53" s="7"/>
      <c r="E53" s="7"/>
      <c r="F53" s="7" t="s">
        <v>157</v>
      </c>
      <c r="G53" s="7">
        <v>2</v>
      </c>
      <c r="H53" t="b">
        <v>1</v>
      </c>
    </row>
    <row r="54" spans="2:8" ht="60">
      <c r="B54" s="8" t="e">
        <f t="shared" si="4"/>
        <v>#N/A</v>
      </c>
      <c r="C54" t="e">
        <v>#N/A</v>
      </c>
      <c r="D54" s="19" t="s">
        <v>178</v>
      </c>
      <c r="E54" s="7"/>
      <c r="F54" s="7" t="s">
        <v>162</v>
      </c>
      <c r="G54" s="7">
        <v>2</v>
      </c>
      <c r="H54" t="b">
        <v>1</v>
      </c>
    </row>
    <row r="55" spans="2:8" ht="60">
      <c r="B55" s="8" t="e">
        <f t="shared" si="4"/>
        <v>#N/A</v>
      </c>
      <c r="C55" t="e">
        <v>#N/A</v>
      </c>
      <c r="D55" s="19" t="s">
        <v>178</v>
      </c>
      <c r="E55" s="7"/>
      <c r="F55" s="7" t="s">
        <v>163</v>
      </c>
      <c r="G55" s="7">
        <v>2</v>
      </c>
      <c r="H55" t="b">
        <v>1</v>
      </c>
    </row>
    <row r="56" spans="2:8" ht="60">
      <c r="B56" s="8" t="e">
        <f t="shared" si="4"/>
        <v>#N/A</v>
      </c>
      <c r="C56" t="e">
        <v>#N/A</v>
      </c>
      <c r="D56" s="19" t="s">
        <v>178</v>
      </c>
      <c r="E56" s="7"/>
      <c r="F56" s="7" t="s">
        <v>166</v>
      </c>
      <c r="G56" s="7">
        <v>2</v>
      </c>
      <c r="H56" t="b">
        <v>1</v>
      </c>
    </row>
    <row r="57" spans="2:8" ht="60">
      <c r="B57" s="8" t="e">
        <f t="shared" si="4"/>
        <v>#N/A</v>
      </c>
      <c r="C57" t="e">
        <v>#N/A</v>
      </c>
      <c r="D57" s="19" t="s">
        <v>178</v>
      </c>
      <c r="E57" s="7"/>
      <c r="F57" s="7" t="s">
        <v>175</v>
      </c>
      <c r="G57" s="7">
        <v>2</v>
      </c>
      <c r="H57" t="b">
        <v>1</v>
      </c>
    </row>
    <row r="58" spans="2:8" ht="60">
      <c r="B58" s="8" t="e">
        <f t="shared" si="4"/>
        <v>#N/A</v>
      </c>
      <c r="C58" t="e">
        <v>#N/A</v>
      </c>
      <c r="D58" s="19" t="s">
        <v>178</v>
      </c>
      <c r="F58" s="7" t="s">
        <v>177</v>
      </c>
      <c r="G58" s="7">
        <v>2</v>
      </c>
      <c r="H58" t="b">
        <v>1</v>
      </c>
    </row>
    <row r="59" spans="2:8" ht="60">
      <c r="B59" s="8" t="e">
        <f t="shared" si="4"/>
        <v>#N/A</v>
      </c>
      <c r="C59" t="e">
        <v>#N/A</v>
      </c>
      <c r="D59" s="19" t="s">
        <v>178</v>
      </c>
      <c r="F59" t="s">
        <v>176</v>
      </c>
      <c r="G59">
        <v>2</v>
      </c>
      <c r="H59" t="b">
        <v>1</v>
      </c>
    </row>
    <row r="60" spans="1:8" ht="60">
      <c r="A60" t="s">
        <v>200</v>
      </c>
      <c r="H60" s="2" t="s">
        <v>154</v>
      </c>
    </row>
    <row r="61" spans="2:8" ht="15">
      <c r="B61" t="str">
        <f>HLOOKUP(F61&amp;"*",J$25:P$26,G61,H61)</f>
        <v>something1</v>
      </c>
      <c r="C61" s="15" t="s">
        <v>119</v>
      </c>
      <c r="F61" t="s">
        <v>128</v>
      </c>
      <c r="G61">
        <v>2</v>
      </c>
      <c r="H61" t="b">
        <v>0</v>
      </c>
    </row>
    <row r="62" spans="2:8" ht="15">
      <c r="B62" t="str">
        <f>HLOOKUP(F62&amp;"*",J$25:P$26,G62,H62)</f>
        <v>something2</v>
      </c>
      <c r="C62" s="15" t="s">
        <v>122</v>
      </c>
      <c r="F62" t="s">
        <v>201</v>
      </c>
      <c r="G62">
        <v>2</v>
      </c>
      <c r="H62" t="b">
        <v>0</v>
      </c>
    </row>
    <row r="63" spans="2:8" ht="15">
      <c r="B63" t="str">
        <f>HLOOKUP("*"&amp;F63&amp;"*",J$25:P$26,G63,H63)</f>
        <v>something6</v>
      </c>
      <c r="C63" s="15" t="s">
        <v>133</v>
      </c>
      <c r="F63" t="s">
        <v>202</v>
      </c>
      <c r="G63">
        <v>2</v>
      </c>
      <c r="H63" t="b">
        <v>0</v>
      </c>
    </row>
    <row r="64" spans="2:8" ht="15">
      <c r="B64" t="str">
        <f>HLOOKUP("*"&amp;F64&amp;"*",J$25:P$26,G64,H64)</f>
        <v>something3</v>
      </c>
      <c r="C64" s="15" t="s">
        <v>127</v>
      </c>
      <c r="F64" t="s">
        <v>203</v>
      </c>
      <c r="G64">
        <v>2</v>
      </c>
      <c r="H64" t="b">
        <v>0</v>
      </c>
    </row>
    <row r="65" spans="2:8" ht="15">
      <c r="B65" t="str">
        <f>HLOOKUP(F65&amp;"???",J$25:P$26,G65,H65)</f>
        <v>something7</v>
      </c>
      <c r="C65" s="15" t="s">
        <v>135</v>
      </c>
      <c r="F65" t="s">
        <v>204</v>
      </c>
      <c r="G65">
        <v>2</v>
      </c>
      <c r="H65" t="b">
        <v>0</v>
      </c>
    </row>
    <row r="66" spans="2:8" ht="15">
      <c r="B66" t="str">
        <f>HLOOKUP(F66&amp;"?"&amp;"3567",J$25:P$26,G66,H66)</f>
        <v>something2</v>
      </c>
      <c r="C66" s="15" t="s">
        <v>122</v>
      </c>
      <c r="F66" t="s">
        <v>128</v>
      </c>
      <c r="G66">
        <v>2</v>
      </c>
      <c r="H66" t="b">
        <v>0</v>
      </c>
    </row>
    <row r="67" spans="2:8" ht="15">
      <c r="B67" t="str">
        <f>HLOOKUP(F67&amp;"*"&amp;"34",J$25:P$26,G67,H67)</f>
        <v>something5</v>
      </c>
      <c r="C67" s="15" t="s">
        <v>131</v>
      </c>
      <c r="F67" t="s">
        <v>128</v>
      </c>
      <c r="G67">
        <v>2</v>
      </c>
      <c r="H67" t="b">
        <v>0</v>
      </c>
    </row>
    <row r="68" spans="2:8" ht="15">
      <c r="B68" t="e">
        <f>HLOOKUP(F68&amp;"*",J$25:P$26,G68,H68)</f>
        <v>#N/A</v>
      </c>
      <c r="C68" t="e">
        <v>#N/A</v>
      </c>
      <c r="F68" s="7" t="s">
        <v>190</v>
      </c>
      <c r="G68">
        <v>2</v>
      </c>
      <c r="H68" t="b">
        <v>0</v>
      </c>
    </row>
    <row r="69" spans="2:8" ht="15">
      <c r="B69" t="e">
        <f>HLOOKUP(F69&amp;"?"&amp;"d",J$25:X$26,G69,H69)</f>
        <v>#N/A</v>
      </c>
      <c r="C69" t="e">
        <v>#N/A</v>
      </c>
      <c r="F69" s="7" t="s">
        <v>191</v>
      </c>
      <c r="G69">
        <v>2</v>
      </c>
      <c r="H69" t="b">
        <v>0</v>
      </c>
    </row>
    <row r="70" spans="2:8" ht="15">
      <c r="B70" s="8" t="e">
        <f>VLOOKUP("*"&amp;F70&amp;"*",J$25:X$26,G70,H70)</f>
        <v>#N/A</v>
      </c>
      <c r="C70" t="e">
        <v>#N/A</v>
      </c>
      <c r="D70" s="7"/>
      <c r="E70" s="7"/>
      <c r="F70" s="7" t="s">
        <v>198</v>
      </c>
      <c r="G70" s="7">
        <v>2</v>
      </c>
      <c r="H70" s="7" t="b">
        <v>0</v>
      </c>
    </row>
    <row r="71" spans="2:8" ht="60">
      <c r="B71" s="8" t="e">
        <f>VLOOKUP("*"&amp;F71&amp;"~?",J$25:X$26,G71,H71)</f>
        <v>#N/A</v>
      </c>
      <c r="C71" t="e">
        <v>#N/A</v>
      </c>
      <c r="D71" s="19" t="s">
        <v>178</v>
      </c>
      <c r="E71" s="7"/>
      <c r="F71" s="7" t="s">
        <v>193</v>
      </c>
      <c r="G71" s="7">
        <v>2</v>
      </c>
      <c r="H71" s="7" t="b">
        <v>0</v>
      </c>
    </row>
    <row r="72" spans="2:8" ht="60">
      <c r="B72" s="8" t="e">
        <f>VLOOKUP("*"&amp;F72&amp;"~?~?",J$25:X$26,G72,H72)</f>
        <v>#N/A</v>
      </c>
      <c r="C72" t="e">
        <v>#N/A</v>
      </c>
      <c r="D72" s="19" t="s">
        <v>178</v>
      </c>
      <c r="E72" s="7"/>
      <c r="F72" s="7" t="s">
        <v>194</v>
      </c>
      <c r="G72" s="7">
        <v>2</v>
      </c>
      <c r="H72" s="7" t="b">
        <v>0</v>
      </c>
    </row>
    <row r="73" spans="2:8" ht="60">
      <c r="B73" s="8" t="e">
        <f>VLOOKUP(F73&amp;"~*"&amp;"2=6",J$25:X$26,G73,H73)</f>
        <v>#N/A</v>
      </c>
      <c r="C73" t="e">
        <v>#N/A</v>
      </c>
      <c r="D73" s="19" t="s">
        <v>178</v>
      </c>
      <c r="E73" s="7"/>
      <c r="F73" s="7">
        <v>3</v>
      </c>
      <c r="G73" s="7">
        <v>2</v>
      </c>
      <c r="H73" s="7" t="b">
        <v>0</v>
      </c>
    </row>
    <row r="74" spans="2:8" ht="60">
      <c r="B74" s="8" t="e">
        <f>VLOOKUP(F74&amp;"*",J$25:X$26,G74,H74)</f>
        <v>#N/A</v>
      </c>
      <c r="C74" t="e">
        <v>#N/A</v>
      </c>
      <c r="D74" s="19" t="s">
        <v>178</v>
      </c>
      <c r="E74" s="7"/>
      <c r="F74" s="7" t="s">
        <v>195</v>
      </c>
      <c r="G74" s="7">
        <v>2</v>
      </c>
      <c r="H74" s="7" t="b">
        <v>0</v>
      </c>
    </row>
    <row r="75" spans="2:8" ht="60">
      <c r="B75" s="8" t="e">
        <f>VLOOKUP("*"&amp;F75&amp;"*",J$25:X$26,G75,H75)</f>
        <v>#N/A</v>
      </c>
      <c r="C75" t="e">
        <v>#N/A</v>
      </c>
      <c r="D75" s="19" t="s">
        <v>178</v>
      </c>
      <c r="F75" s="7" t="s">
        <v>196</v>
      </c>
      <c r="G75" s="7">
        <v>2</v>
      </c>
      <c r="H75" s="7" t="b">
        <v>0</v>
      </c>
    </row>
    <row r="76" spans="2:8" ht="60">
      <c r="B76" s="8" t="e">
        <f>VLOOKUP("*"&amp;F76,J$25:X$26,G76,H76)</f>
        <v>#N/A</v>
      </c>
      <c r="C76" t="e">
        <v>#N/A</v>
      </c>
      <c r="D76" s="19" t="s">
        <v>178</v>
      </c>
      <c r="F76" t="s">
        <v>199</v>
      </c>
      <c r="G76">
        <v>2</v>
      </c>
      <c r="H76" t="b">
        <v>0</v>
      </c>
    </row>
    <row r="78" ht="15">
      <c r="A78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C33" sqref="C33"/>
    </sheetView>
  </sheetViews>
  <sheetFormatPr defaultColWidth="8.8515625" defaultRowHeight="15"/>
  <cols>
    <col min="1" max="1" width="5.00390625" style="0" customWidth="1"/>
    <col min="2" max="2" width="16.140625" style="0" customWidth="1"/>
    <col min="3" max="3" width="14.140625" style="0" customWidth="1"/>
    <col min="4" max="4" width="18.8515625" style="0" customWidth="1"/>
    <col min="5" max="5" width="4.421875" style="0" customWidth="1"/>
    <col min="6" max="6" width="15.00390625" style="0" customWidth="1"/>
    <col min="7" max="7" width="4.8515625" style="0" customWidth="1"/>
    <col min="8" max="8" width="13.7109375" style="0" customWidth="1"/>
    <col min="9" max="9" width="8.8515625" style="0" customWidth="1"/>
    <col min="10" max="19" width="3.421875" style="0" customWidth="1"/>
  </cols>
  <sheetData>
    <row r="1" spans="2:10" ht="15">
      <c r="B1" s="1" t="s">
        <v>72</v>
      </c>
      <c r="C1" t="s">
        <v>42</v>
      </c>
      <c r="H1" s="1" t="s">
        <v>61</v>
      </c>
      <c r="J1" s="1" t="s">
        <v>61</v>
      </c>
    </row>
    <row r="2" spans="8:19" ht="15">
      <c r="H2">
        <v>5</v>
      </c>
      <c r="I2" t="s">
        <v>71</v>
      </c>
      <c r="J2">
        <v>5</v>
      </c>
      <c r="K2">
        <v>30</v>
      </c>
      <c r="L2">
        <v>30</v>
      </c>
      <c r="M2">
        <v>45</v>
      </c>
      <c r="N2">
        <v>46</v>
      </c>
      <c r="O2">
        <v>47</v>
      </c>
      <c r="P2">
        <v>50</v>
      </c>
      <c r="Q2">
        <v>75</v>
      </c>
      <c r="R2">
        <v>80</v>
      </c>
      <c r="S2">
        <v>81</v>
      </c>
    </row>
    <row r="3" spans="2:19" ht="15">
      <c r="B3" s="1" t="s">
        <v>59</v>
      </c>
      <c r="C3" s="1" t="s">
        <v>60</v>
      </c>
      <c r="D3" s="1" t="s">
        <v>73</v>
      </c>
      <c r="E3" s="1"/>
      <c r="F3" s="1" t="s">
        <v>78</v>
      </c>
      <c r="H3">
        <v>30</v>
      </c>
      <c r="I3" t="s">
        <v>62</v>
      </c>
      <c r="J3" t="s">
        <v>71</v>
      </c>
      <c r="K3" t="s">
        <v>62</v>
      </c>
      <c r="L3" t="s">
        <v>63</v>
      </c>
      <c r="M3" t="s">
        <v>64</v>
      </c>
      <c r="N3" t="s">
        <v>65</v>
      </c>
      <c r="O3" t="s">
        <v>66</v>
      </c>
      <c r="P3" t="s">
        <v>67</v>
      </c>
      <c r="Q3" t="s">
        <v>68</v>
      </c>
      <c r="R3" t="s">
        <v>69</v>
      </c>
      <c r="S3" t="s">
        <v>70</v>
      </c>
    </row>
    <row r="4" spans="8:9" ht="15">
      <c r="H4">
        <v>30</v>
      </c>
      <c r="I4" t="s">
        <v>63</v>
      </c>
    </row>
    <row r="5" spans="1:9" ht="15">
      <c r="A5" t="s">
        <v>40</v>
      </c>
      <c r="H5">
        <v>45</v>
      </c>
      <c r="I5" t="s">
        <v>64</v>
      </c>
    </row>
    <row r="6" spans="2:9" ht="15">
      <c r="B6" t="str">
        <f>LOOKUP(F6,H$2:H$11,I$2:I$11)</f>
        <v>r3</v>
      </c>
      <c r="C6" t="s">
        <v>64</v>
      </c>
      <c r="F6">
        <v>45</v>
      </c>
      <c r="H6">
        <v>46</v>
      </c>
      <c r="I6" t="s">
        <v>65</v>
      </c>
    </row>
    <row r="7" spans="2:9" ht="15">
      <c r="B7" t="str">
        <f>LOOKUP(F7,H$2:H$11,I$2:I$11)</f>
        <v>r2</v>
      </c>
      <c r="C7" t="s">
        <v>63</v>
      </c>
      <c r="D7" s="3" t="s">
        <v>82</v>
      </c>
      <c r="F7">
        <v>30</v>
      </c>
      <c r="H7">
        <v>47</v>
      </c>
      <c r="I7" t="s">
        <v>66</v>
      </c>
    </row>
    <row r="8" spans="2:9" ht="15">
      <c r="B8" t="str">
        <f>LOOKUP(F8,H$2:H$11,I$2:I$11)</f>
        <v>r6</v>
      </c>
      <c r="C8" t="s">
        <v>67</v>
      </c>
      <c r="F8">
        <v>55</v>
      </c>
      <c r="H8">
        <v>50</v>
      </c>
      <c r="I8" t="s">
        <v>67</v>
      </c>
    </row>
    <row r="9" spans="2:9" ht="15">
      <c r="B9" t="e">
        <f>LOOKUP(F9,H$2:H$11,I$2:I$11)</f>
        <v>#N/A</v>
      </c>
      <c r="C9" t="e">
        <v>#N/A</v>
      </c>
      <c r="F9">
        <v>2</v>
      </c>
      <c r="H9">
        <v>75</v>
      </c>
      <c r="I9" t="s">
        <v>68</v>
      </c>
    </row>
    <row r="10" spans="2:9" ht="15">
      <c r="B10" t="str">
        <f>LOOKUP(F10,H$2:H$11,I$2:I$11)</f>
        <v>r9</v>
      </c>
      <c r="C10" t="s">
        <v>70</v>
      </c>
      <c r="F10">
        <v>90</v>
      </c>
      <c r="H10">
        <v>80</v>
      </c>
      <c r="I10" t="s">
        <v>69</v>
      </c>
    </row>
    <row r="11" spans="8:9" ht="15">
      <c r="H11">
        <v>81</v>
      </c>
      <c r="I11" t="s">
        <v>70</v>
      </c>
    </row>
    <row r="12" ht="15">
      <c r="A12" t="s">
        <v>41</v>
      </c>
    </row>
    <row r="13" spans="2:6" ht="15">
      <c r="B13" t="str">
        <f>LOOKUP(F13,J$2:S$2,J$3:S$3)</f>
        <v>r3</v>
      </c>
      <c r="C13" t="s">
        <v>64</v>
      </c>
      <c r="F13">
        <v>45</v>
      </c>
    </row>
    <row r="14" spans="2:6" ht="15">
      <c r="B14" t="str">
        <f>LOOKUP(F14,J$2:S$2,J$3:S$3)</f>
        <v>r2</v>
      </c>
      <c r="C14" t="s">
        <v>63</v>
      </c>
      <c r="D14" s="3" t="s">
        <v>82</v>
      </c>
      <c r="F14">
        <v>30</v>
      </c>
    </row>
    <row r="15" spans="2:6" ht="15">
      <c r="B15" t="str">
        <f>LOOKUP(F15,J$2:S$2,J$3:S$3)</f>
        <v>r6</v>
      </c>
      <c r="C15" t="s">
        <v>67</v>
      </c>
      <c r="F15">
        <v>55</v>
      </c>
    </row>
    <row r="16" spans="2:6" ht="15">
      <c r="B16" t="e">
        <f>LOOKUP(F16,J$2:S$2,J$3:S$3)</f>
        <v>#N/A</v>
      </c>
      <c r="C16" t="e">
        <v>#N/A</v>
      </c>
      <c r="F16">
        <v>2</v>
      </c>
    </row>
    <row r="17" spans="2:6" ht="15">
      <c r="B17" t="str">
        <f>LOOKUP(F17,J$2:S$2,J$3:S$3)</f>
        <v>r9</v>
      </c>
      <c r="C17" t="s">
        <v>70</v>
      </c>
      <c r="F17">
        <v>90</v>
      </c>
    </row>
    <row r="19" ht="15">
      <c r="A19" t="s">
        <v>43</v>
      </c>
    </row>
    <row r="20" spans="2:6" ht="15">
      <c r="B20" t="str">
        <f>LOOKUP(F20,H$2:H$11,J$3:S$3)</f>
        <v>r3</v>
      </c>
      <c r="C20" t="s">
        <v>64</v>
      </c>
      <c r="F20">
        <v>45</v>
      </c>
    </row>
    <row r="21" spans="2:6" ht="15">
      <c r="B21" t="str">
        <f>LOOKUP(F21,H$2:H$11,J$3:S$3)</f>
        <v>r2</v>
      </c>
      <c r="C21" t="s">
        <v>63</v>
      </c>
      <c r="D21" s="3" t="s">
        <v>82</v>
      </c>
      <c r="F21">
        <v>30</v>
      </c>
    </row>
    <row r="22" spans="2:6" ht="15">
      <c r="B22" t="str">
        <f>LOOKUP(F22,H$2:H$11,J$3:S$3)</f>
        <v>r6</v>
      </c>
      <c r="C22" t="s">
        <v>67</v>
      </c>
      <c r="F22">
        <v>55</v>
      </c>
    </row>
    <row r="23" spans="2:6" ht="15">
      <c r="B23" t="e">
        <f>LOOKUP(F23,H$2:H$11,J$3:S$3)</f>
        <v>#N/A</v>
      </c>
      <c r="C23" t="e">
        <v>#N/A</v>
      </c>
      <c r="F23">
        <v>2</v>
      </c>
    </row>
    <row r="24" spans="2:6" ht="15">
      <c r="B24" t="str">
        <f>LOOKUP(F24,H$2:H$11,J$3:S$3)</f>
        <v>r9</v>
      </c>
      <c r="C24" t="s">
        <v>70</v>
      </c>
      <c r="F24">
        <v>90</v>
      </c>
    </row>
    <row r="26" ht="15">
      <c r="A26" t="s">
        <v>44</v>
      </c>
    </row>
    <row r="27" spans="2:6" ht="15">
      <c r="B27" t="str">
        <f aca="true" t="shared" si="0" ref="B27:B32">LOOKUP(F27,J$2:S$2,I$2:I$11)</f>
        <v>r3</v>
      </c>
      <c r="C27" t="s">
        <v>64</v>
      </c>
      <c r="F27">
        <v>45</v>
      </c>
    </row>
    <row r="28" spans="2:6" ht="15">
      <c r="B28" t="str">
        <f t="shared" si="0"/>
        <v>r2</v>
      </c>
      <c r="C28" t="s">
        <v>63</v>
      </c>
      <c r="D28" s="3" t="s">
        <v>82</v>
      </c>
      <c r="F28">
        <v>30</v>
      </c>
    </row>
    <row r="29" spans="2:6" ht="15">
      <c r="B29" t="str">
        <f t="shared" si="0"/>
        <v>r6</v>
      </c>
      <c r="C29" t="s">
        <v>67</v>
      </c>
      <c r="F29">
        <v>55</v>
      </c>
    </row>
    <row r="30" spans="2:6" ht="15">
      <c r="B30" t="e">
        <f t="shared" si="0"/>
        <v>#N/A</v>
      </c>
      <c r="C30" t="e">
        <v>#N/A</v>
      </c>
      <c r="F30">
        <v>2</v>
      </c>
    </row>
    <row r="31" spans="2:6" ht="15">
      <c r="B31" t="str">
        <f t="shared" si="0"/>
        <v>r9</v>
      </c>
      <c r="C31" t="s">
        <v>70</v>
      </c>
      <c r="F31">
        <v>90</v>
      </c>
    </row>
    <row r="32" spans="2:6" ht="15">
      <c r="B32" t="str">
        <f t="shared" si="0"/>
        <v>r8</v>
      </c>
      <c r="C32" t="s">
        <v>69</v>
      </c>
      <c r="F32">
        <v>80</v>
      </c>
    </row>
    <row r="36" ht="15">
      <c r="A36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Zimmermann Patrick</cp:lastModifiedBy>
  <dcterms:created xsi:type="dcterms:W3CDTF">2008-02-17T20:34:32Z</dcterms:created>
  <dcterms:modified xsi:type="dcterms:W3CDTF">2020-03-18T13:51:57Z</dcterms:modified>
  <cp:category/>
  <cp:version/>
  <cp:contentType/>
  <cp:contentStatus/>
</cp:coreProperties>
</file>